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 firstSheet="8" activeTab="8"/>
  </bookViews>
  <sheets>
    <sheet name="نتایج (برای قم)" sheetId="2" state="hidden" r:id="rId1"/>
    <sheet name="نتایج (برای سایر شهرها)" sheetId="4" state="hidden" r:id="rId2"/>
    <sheet name="برنامه عملیاتی" sheetId="1" state="hidden" r:id="rId3"/>
    <sheet name="Sheet3" sheetId="12" state="hidden" r:id="rId4"/>
    <sheet name="Sheet2" sheetId="6" state="hidden" r:id="rId5"/>
    <sheet name="Sheet1" sheetId="11" state="hidden" r:id="rId6"/>
    <sheet name="Sheet4" sheetId="9" state="hidden" r:id="rId7"/>
    <sheet name="Sheet5" sheetId="10" state="hidden" r:id="rId8"/>
    <sheet name="برنامۀ عملیاتی، پایش و ارزشیابی" sheetId="13" r:id="rId9"/>
    <sheet name="Sheet6" sheetId="14" state="hidden" r:id="rId10"/>
  </sheets>
  <definedNames>
    <definedName name="_xlnm._FilterDatabase" localSheetId="1" hidden="1">'نتایج (برای سایر شهرها)'!$A$2:$L$75</definedName>
    <definedName name="_xlnm._FilterDatabase" localSheetId="0" hidden="1">'نتایج (برای قم)'!$A$2:$L$75</definedName>
    <definedName name="_GoBack" localSheetId="4">Sheet2!#REF!</definedName>
    <definedName name="_Hlk25149585" localSheetId="1">'نتایج (برای سایر شهرها)'!$C$3</definedName>
    <definedName name="_Hlk25149585" localSheetId="0">'نتایج (برای قم)'!$C$3</definedName>
    <definedName name="OLE_LINK1" localSheetId="4">Sheet2!$I$1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7" i="13" l="1"/>
  <c r="V46" i="13"/>
  <c r="V45" i="13"/>
  <c r="V44" i="13"/>
  <c r="V43" i="13"/>
  <c r="V42" i="13"/>
  <c r="V41" i="13"/>
  <c r="V40" i="13"/>
  <c r="V39" i="13"/>
  <c r="V38" i="13"/>
  <c r="V37" i="13"/>
  <c r="V35" i="13"/>
  <c r="V34" i="13"/>
  <c r="V33" i="13"/>
  <c r="V31" i="13"/>
  <c r="V30" i="13"/>
  <c r="V25" i="13"/>
  <c r="V24" i="13"/>
  <c r="V23" i="13"/>
  <c r="V22" i="13"/>
  <c r="V21" i="13"/>
  <c r="V20" i="13"/>
  <c r="V19" i="13"/>
  <c r="V18" i="13"/>
  <c r="V17" i="13"/>
  <c r="V16" i="13"/>
  <c r="V15" i="13"/>
  <c r="V13" i="13"/>
  <c r="V12" i="13"/>
  <c r="V11" i="13"/>
  <c r="V10" i="13"/>
  <c r="V9" i="13"/>
  <c r="V8" i="13"/>
  <c r="V7" i="13"/>
  <c r="V6" i="13"/>
  <c r="V5" i="13"/>
  <c r="V4" i="13"/>
  <c r="V2" i="13"/>
  <c r="V32" i="13" l="1"/>
  <c r="V29" i="13"/>
  <c r="V28" i="13"/>
  <c r="V27" i="13"/>
  <c r="V26" i="13"/>
  <c r="V14" i="13" l="1"/>
  <c r="F49" i="13" l="1"/>
  <c r="G49" i="13"/>
  <c r="I49" i="13"/>
  <c r="D71" i="14" l="1"/>
  <c r="D69" i="14"/>
  <c r="D64" i="14"/>
  <c r="D57" i="14"/>
  <c r="D49" i="14"/>
  <c r="D27" i="14"/>
  <c r="D24" i="14"/>
  <c r="D8" i="14"/>
  <c r="R38" i="11"/>
  <c r="P38" i="11"/>
  <c r="N38" i="11"/>
  <c r="L37" i="11"/>
  <c r="L36" i="11"/>
  <c r="L35" i="11"/>
  <c r="K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B64" i="6"/>
  <c r="Q63" i="6"/>
  <c r="S63" i="6" s="1"/>
  <c r="Q62" i="6"/>
  <c r="S62" i="6" s="1"/>
  <c r="Q61" i="6"/>
  <c r="S61" i="6" s="1"/>
  <c r="Q60" i="6"/>
  <c r="S60" i="6" s="1"/>
  <c r="Q59" i="6"/>
  <c r="S59" i="6" s="1"/>
  <c r="Q58" i="6"/>
  <c r="S58" i="6" s="1"/>
  <c r="Q57" i="6"/>
  <c r="S57" i="6" s="1"/>
  <c r="Q56" i="6"/>
  <c r="S56" i="6" s="1"/>
  <c r="Q55" i="6"/>
  <c r="S55" i="6" s="1"/>
  <c r="Q54" i="6"/>
  <c r="S54" i="6" s="1"/>
  <c r="Q53" i="6"/>
  <c r="S53" i="6" s="1"/>
  <c r="Q52" i="6"/>
  <c r="S52" i="6" s="1"/>
  <c r="Q51" i="6"/>
  <c r="S51" i="6" s="1"/>
  <c r="Q50" i="6"/>
  <c r="S50" i="6" s="1"/>
  <c r="Q49" i="6"/>
  <c r="S49" i="6" s="1"/>
  <c r="Q48" i="6"/>
  <c r="S48" i="6" s="1"/>
  <c r="Q47" i="6"/>
  <c r="S47" i="6" s="1"/>
  <c r="Q46" i="6"/>
  <c r="S46" i="6" s="1"/>
  <c r="Q45" i="6"/>
  <c r="S45" i="6" s="1"/>
  <c r="Q44" i="6"/>
  <c r="S44" i="6" s="1"/>
  <c r="Q43" i="6"/>
  <c r="S43" i="6" s="1"/>
  <c r="Q42" i="6"/>
  <c r="S42" i="6" s="1"/>
  <c r="Q41" i="6"/>
  <c r="S41" i="6" s="1"/>
  <c r="Q40" i="6"/>
  <c r="S40" i="6" s="1"/>
  <c r="Q39" i="6"/>
  <c r="S39" i="6" s="1"/>
  <c r="S38" i="6"/>
  <c r="Q38" i="6"/>
  <c r="Q37" i="6"/>
  <c r="S37" i="6" s="1"/>
  <c r="Q36" i="6"/>
  <c r="S36" i="6" s="1"/>
  <c r="Q35" i="6"/>
  <c r="S35" i="6" s="1"/>
  <c r="Q34" i="6"/>
  <c r="S34" i="6" s="1"/>
  <c r="Q33" i="6"/>
  <c r="S33" i="6" s="1"/>
  <c r="Q32" i="6"/>
  <c r="S32" i="6" s="1"/>
  <c r="Q31" i="6"/>
  <c r="S31" i="6" s="1"/>
  <c r="Q30" i="6"/>
  <c r="S30" i="6" s="1"/>
  <c r="Q29" i="6"/>
  <c r="S29" i="6" s="1"/>
  <c r="Q28" i="6"/>
  <c r="S28" i="6" s="1"/>
  <c r="S27" i="6"/>
  <c r="Q27" i="6"/>
  <c r="Q26" i="6"/>
  <c r="S26" i="6" s="1"/>
  <c r="Q25" i="6"/>
  <c r="S25" i="6" s="1"/>
  <c r="Q24" i="6"/>
  <c r="S24" i="6" s="1"/>
  <c r="Q23" i="6"/>
  <c r="S23" i="6" s="1"/>
  <c r="Q22" i="6"/>
  <c r="S22" i="6" s="1"/>
  <c r="Q21" i="6"/>
  <c r="S21" i="6" s="1"/>
  <c r="Q20" i="6"/>
  <c r="S20" i="6" s="1"/>
  <c r="S19" i="6"/>
  <c r="Q19" i="6"/>
  <c r="Q18" i="6"/>
  <c r="S18" i="6" s="1"/>
  <c r="Q17" i="6"/>
  <c r="S17" i="6" s="1"/>
  <c r="Q16" i="6"/>
  <c r="S16" i="6" s="1"/>
  <c r="Q15" i="6"/>
  <c r="S15" i="6" s="1"/>
  <c r="Q14" i="6"/>
  <c r="S14" i="6" s="1"/>
  <c r="Q13" i="6"/>
  <c r="S13" i="6" s="1"/>
  <c r="Q12" i="6"/>
  <c r="S12" i="6" s="1"/>
  <c r="S11" i="6"/>
  <c r="Q11" i="6"/>
  <c r="Q10" i="6"/>
  <c r="S10" i="6" s="1"/>
  <c r="Q9" i="6"/>
  <c r="S9" i="6" s="1"/>
  <c r="Q8" i="6"/>
  <c r="S8" i="6" s="1"/>
  <c r="Q7" i="6"/>
  <c r="S7" i="6" s="1"/>
  <c r="Q6" i="6"/>
  <c r="S6" i="6" s="1"/>
  <c r="Q5" i="6"/>
  <c r="S5" i="6" s="1"/>
  <c r="S4" i="6"/>
  <c r="Q4" i="6"/>
  <c r="Q3" i="6"/>
  <c r="S3" i="6" s="1"/>
  <c r="K19" i="11" l="1"/>
  <c r="T45" i="6"/>
  <c r="K3" i="11"/>
  <c r="K11" i="11"/>
  <c r="K23" i="11"/>
  <c r="K27" i="11"/>
  <c r="K31" i="11"/>
  <c r="S64" i="6"/>
  <c r="T3" i="6"/>
  <c r="T50" i="6"/>
  <c r="T53" i="6"/>
  <c r="T5" i="6"/>
  <c r="T28" i="6"/>
  <c r="T36" i="6"/>
  <c r="L38" i="11"/>
  <c r="J15" i="11" l="1"/>
  <c r="V10" i="6"/>
  <c r="V48" i="13" l="1"/>
</calcChain>
</file>

<file path=xl/sharedStrings.xml><?xml version="1.0" encoding="utf-8"?>
<sst xmlns="http://schemas.openxmlformats.org/spreadsheetml/2006/main" count="2282" uniqueCount="1068">
  <si>
    <t>حوزه کلیدی</t>
  </si>
  <si>
    <t xml:space="preserve">کد شاخص </t>
  </si>
  <si>
    <t xml:space="preserve">شاخص </t>
  </si>
  <si>
    <t>کاهش استعمال دخانیات</t>
  </si>
  <si>
    <t xml:space="preserve">شیوع استعمال دخانیات در افراد بالای 13 سال </t>
  </si>
  <si>
    <t>ممنوعیت عرضه و فروش انواع محصولات دخانی</t>
  </si>
  <si>
    <t>آیا عرضه و فروش محصولات دخانی در همه اماکن محدوده تعیین شده حرم حضرت معصومه و مسجد مقدس جمکران ممنوع می‌باشد؟</t>
  </si>
  <si>
    <t>عرضه و فروش انواع محصولات دخانی</t>
  </si>
  <si>
    <t xml:space="preserve">درصد (تعداد) متصدیان مراکز و اماکن داخل محدوده تعیین شده حرم حضرت معصومه و مسجد مقدس جمکران که کتبا از ممنوعیت عرضه و فروش محصولات دخانی مطلع گردیده‌اند </t>
  </si>
  <si>
    <t>عرضه  انواع محصولات دخانی</t>
  </si>
  <si>
    <t xml:space="preserve">درصد (تعداد) اماکن موجود در محدوده حرم حضرت معصومه و مسجد مقدس جمکران که عرضه محصولات دخانی توسط آنها  صورت نمی‌پذیرد. </t>
  </si>
  <si>
    <t>فروش انواع محصولات دخانی</t>
  </si>
  <si>
    <t xml:space="preserve">درصد (تعداد) اماکن موجود در محدوده حرم حضرت معصومه و مسجد مقدس جمکران که فروش محصولات دخانی توسط آنها  صورت نمی‌پذیرد. </t>
  </si>
  <si>
    <t>آیا عرضه و فروش محصولات دخانی در شعاع ۱۰۰ متری از اماکن منتخب خارج از محدوده تعیین شده مانند مدارس، مساجد، اماکن مذهبی، دانشگاه‌ها و بیمارستان‌ها ممنوع می‌باشد؟</t>
  </si>
  <si>
    <t>درصد (تعداد) متصدیان اماکنی که در شعاع ۱۰۰ متری اماکن منتخب (بیمارستانها، مدارس، و..) قرار دارند که از ممنوعیت عرضه و فروش محصولات دخانی  به صورت کتبی مطلع گردیده‌اند.</t>
  </si>
  <si>
    <r>
      <t xml:space="preserve">درصد (تعداد) مکان‌های عمومی واجد شرایط در </t>
    </r>
    <r>
      <rPr>
        <sz val="12"/>
        <color rgb="FFFF0000"/>
        <rFont val="Calibri Light"/>
        <family val="2"/>
        <scheme val="major"/>
      </rPr>
      <t>خارج</t>
    </r>
    <r>
      <rPr>
        <sz val="12"/>
        <color theme="1"/>
        <rFont val="Calibri Light"/>
        <family val="2"/>
        <scheme val="major"/>
      </rPr>
      <t xml:space="preserve"> محدوده تعیین شده و در شعاع 100 متری اماکن منتخب  که آگهی ممنوعیت عرضه و فروش محصولات دخانی در آن نصب شده است.</t>
    </r>
  </si>
  <si>
    <t xml:space="preserve">درصد (تعداد) اماکن موجود  در شعاع ۱۰۰ متری از اماکن منتخب خارج از محدوده تعیین شده که عرضه و فروش محصولات دخانی توسط آنها صورت نمی‌پذیرد. </t>
  </si>
  <si>
    <t>ایا فروش محصولات دخانی به افراد زیر ۱۸ سال و فروش به صورت نخی و قاچاق ممنوع است ؟</t>
  </si>
  <si>
    <t xml:space="preserve">درصد (تعداد) اماکن خارج از محدوده تعیین شده که مجاز به فروش محصولات دخانی هستند از ممنوعیت فروش محصولات دخانی به افراد زیر ۱۸ سال و فروش به صورت نخی و قاچاق کتبا مطلع شده باشند </t>
  </si>
  <si>
    <t>درصد (تعداد) فروشندگان مجاز به فروش محصولات دخانی خارج از محدوده تعیین شده که آگهی ممنوعیت فروش به افراد زیر ۱۸ سال، فروش به صورت نخی و فروش محصولات فاچاق در معرض عموم  نصب شده است.</t>
  </si>
  <si>
    <t xml:space="preserve">آیا مکانیسم کارایی برای دریافت گزارشات مردمی و پیگیری موارد تخلف فروش و عرضه در محدوده ، فروش و عرضه در شعاع 100 متری مراکز منتخب و فروش و عرضه به افراد زیر ۱۸ سال برای مردم وجود دارد؟ </t>
  </si>
  <si>
    <t xml:space="preserve">درصد (تعداد) افراد تحت مطالعه از بین ساکنین قم که از ممنوعیت فروش و عرضه محصولات دخانی در داخل محدوده تعیین شده و اماکن مستقر در شعاع 100 متری مراکز منتخب خارج از محدوده آگاهی دارند. </t>
  </si>
  <si>
    <t xml:space="preserve">درصد (تعداد) افراد تحت مطالعه از بین ساکنین قم که از وجود مکانیسم گزارش‌دهی موارد تخلف فروش و عرضه محصولات دخانی (سامانه ۱۹۰) در داخل محدوده تعیین شده و اماکن مستقر در شعاع 100 متری مراکز منتخب خارج از محدوده آگاهی دارند. </t>
  </si>
  <si>
    <t xml:space="preserve">درصد (تعداد) افراد تحت مطالعه از بین زائرین قم که از وجود مکانیسم گزارش‌دهی موارد تخلف فروش و عرضه محصولات دخانی(سامانه ۱۹۰) در داخل محدوده تعیین شده و اماکن مستقر در شعاع 100 متری مراکز منتخب خارج از محدوده آگاهی دارند. </t>
  </si>
  <si>
    <t>تعداد موارد تخلف کشف شده توسط بازرسین بهداشتی و سایر دستگاههای دولتی در زمینه تخطئی از ممنوعیت فروش و عرضه محصولات دخانی از بازدید های انجام شده</t>
  </si>
  <si>
    <t>درصد (تعداد) موارد تخلف گزارش شده توسط مردم از طریق سامانه در زمینه تخطئی از ممنوعیت فروش و عرضه محصولات دخانی به نسبت موارد کشف شده توسط بازرسین</t>
  </si>
  <si>
    <t xml:space="preserve">درصد (تعداد) قهوه خانه های با عرضه قلیان دارای پروانه کسب  در خارج از محدوده تعیین شده </t>
  </si>
  <si>
    <t>درصد (تعداد) مراکز و اماکن شهری که هر 3 ماه یکبار  حداقل یکبار در مورد عرضه و فروش محصولات دخانی توسط بازرسین بازید شده اند و نتیجه ان ثبت شده است</t>
  </si>
  <si>
    <t xml:space="preserve">ممنوعیت استعمال  انواع محصولات دخانی در اماکن عمومی </t>
  </si>
  <si>
    <t>آیا استعمال دخانیات در کلیه اماکن و وسایل نقلیه عمومی شهر ممنوع می باشد؟</t>
  </si>
  <si>
    <t xml:space="preserve">درصد (تعداد) اماکن عمومی داخل محدوده  که آگهی ممنوعیت استعمال دخانیات در آن نصب شده است. </t>
  </si>
  <si>
    <t xml:space="preserve">درصد (تعداد) اماکن عمومی خارج محدوده که آگهی ممنوعیت استعمال دخانیات در آن نصب شده است. </t>
  </si>
  <si>
    <t xml:space="preserve">درصد (تعداد) وسایل نقلیه عمومی و تاکسی که برچسب/نشان ممنوعیت استعمال دخانیات در آن نصب شده است. </t>
  </si>
  <si>
    <t xml:space="preserve">درصد (تعداد) سرویس‌های مدارسی که برچسب/نشان ممنوعیت استعمال دخانیات در آن نصب شده است. </t>
  </si>
  <si>
    <t xml:space="preserve">درصد (تعداد) وسایل نقلیه خصوصی ساکنین که برچسب/نشان ممنوعیت استعمال دخانیات در آن نصب شده است. </t>
  </si>
  <si>
    <t>درصد (تعداد) پارک‌ها و فضاهای سبز و اماکن تجاری و صنوف که ممنوعیت استعمال دخانیات در محدوده بازی کودکان در آن نصب شده است.</t>
  </si>
  <si>
    <t xml:space="preserve">تعداد وسایل نقلیه خصوصی متعلق به زایرین که برچسب/نشان ممنوعیت استعمال دخانیات در آن نصب شده است. </t>
  </si>
  <si>
    <t xml:space="preserve">تعداد وسایل نقلیه عمومی متعلق با زایرین که برچسب/نشان عدم استعمال دخانیات  در آن نصب شده است. </t>
  </si>
  <si>
    <t>درصد (تعداد) زائرین تحت مطالعه که از وجود محدودیت استعمال دخانیات در حرم مطهر و مسجد مقدس جمکران و اطراف آن‌ها آگاهی دارند.</t>
  </si>
  <si>
    <t>درصد (تعداد) ساکنین تحت مطالعه که از وجود محدودیت استعمال دخانیات در اماکن و وسایط نقلیه عمومی آگاهی دارند.</t>
  </si>
  <si>
    <t xml:space="preserve">درصد (تعداد) موارد تخلف گزارش شده توسط مردم از طریق سامانه در زمینه تخطئی از ممنوعیت استعمال دخانیات در اماکن و وسایط نقلیه عمومی </t>
  </si>
  <si>
    <t>درصد (تعداد) موارد تخلف گزارش شده تخطئی از ممنوعیت استعمال دخانیات در اماکن و وسایط نقلیه عمومی توسط سامانه که پیگیری شده اند</t>
  </si>
  <si>
    <t>درصد (تعداد) بیمارستان که گواهی مکان عاری از دخانیات را دریافت کرده اند</t>
  </si>
  <si>
    <t>درصد (تعداد) مرکز بهداشتی درمانی/درمانگاه/کلینیک که گواهی مکان عاری از دخانیات را دریافت کرده اند</t>
  </si>
  <si>
    <t>درصد (تعداد) مطب که گواهی مکان عاری از دخانیات را دریافت کرده اند</t>
  </si>
  <si>
    <t>درصد (تعداد) دانشگاه که گواهی مکان عاری از دخانیات را دریافت کرده اند</t>
  </si>
  <si>
    <t>درصد (تعداد) محیط آموزشی (مدارس ، آموزشگاه ها و.. ) که گواهی مکان عاری از دخانیات را دریافت کرده اند</t>
  </si>
  <si>
    <t>درصد (تعداد) حوزه که گواهی مکان عاری از دخانیات را دریافت کرده اند</t>
  </si>
  <si>
    <t>درصد (تعداد) مرکز فرهنگی ورزشی که گواهی مکان عاری از دخانیات را دریافت کرده اند</t>
  </si>
  <si>
    <t>درصد (تعداد) محل کار که گواهی مکان عاری از دخانیات را دریافت کرده اند</t>
  </si>
  <si>
    <t>درصد (تعداد) پارک ها و فضاهای سبز شهرداری عاری از دخانیات</t>
  </si>
  <si>
    <t>درصد (تعداد) مراکز خرید عاری از دخانیات</t>
  </si>
  <si>
    <r>
      <t>درصد (تعداد) مراکز و اماکن شهر که هر سه ماه یکبار  حداقل یکبار در مورد ممنوعیت</t>
    </r>
    <r>
      <rPr>
        <sz val="12"/>
        <color rgb="FFFF0000"/>
        <rFont val="Calibri Light"/>
        <family val="2"/>
        <scheme val="major"/>
      </rPr>
      <t xml:space="preserve"> </t>
    </r>
    <r>
      <rPr>
        <sz val="12"/>
        <color theme="1"/>
        <rFont val="Calibri Light"/>
        <family val="2"/>
        <scheme val="major"/>
      </rPr>
      <t>استعمال دخانیات توسط بازرسین بازدید شده اند و نتیجه آن ثبت شده است</t>
    </r>
  </si>
  <si>
    <t>درصد (تعداد) بازدید های میدانی که موید عدم استعمال دخانیات در محدوده تعیین شده است</t>
  </si>
  <si>
    <t>درصد (تعداد) بازدید های میدانی که موید عدم استعمال دخانیات در اماکن عمومی خارج از محدوده تعیین شده است</t>
  </si>
  <si>
    <t xml:space="preserve">درصد (تعداد) افراد تحت مطالعه ساکن قم که در هفته قبل در معرض دود دست دوم قرار داشته اند </t>
  </si>
  <si>
    <t xml:space="preserve">درصد (تعداد) زایرین تحت مطالعه قم که در زمان حضور در قم در معرض دود دست دوم قرار داشته اند </t>
  </si>
  <si>
    <t xml:space="preserve">ممنوعیت تبلیغات  انواع محصولات دخانی </t>
  </si>
  <si>
    <t>آیا  تبلیغات دخانیات طبق قانون ممنوع می باشد؟</t>
  </si>
  <si>
    <t>درصد (تعداد) متصدیان مراکز فروش محصولات دخانی از عمده فروش تا خرده فروش و عرضه کنندگان که کتبا از ممنوعیت تبلبغات محصولات دخانی مطلع شده‌اند.</t>
  </si>
  <si>
    <t>درصد (تعداد) مراکز فروش محصولات غیر دخانی که کتبا از ممنوعیت هرگونه تبلبغات محصولات دخانی مطلع شده‌اند.</t>
  </si>
  <si>
    <t>آیا اهرم قانونی برای تضمین اجرای ممنوعیت تبلیغات وجود دارد؟</t>
  </si>
  <si>
    <t>درصد (تعداد) فروشندگان مجاز محصولات دخانی که ممنوعیت منع تبلیغات دخانیات را در محل فروش به طور کامل اجرا می کنند.</t>
  </si>
  <si>
    <t>تعداد موارد تبلیغ علنی دخانیات کشف شده که مغایر دستورالعمل -تعاریف، شمول و ویژگی‌های تبلیغات- مصوب ستاد کشوری مبارزه با دخانیات می‌باشد.</t>
  </si>
  <si>
    <t>درصد (تعداد) موارد تخطی از قانون ممنوعیت تبلیغ دخانیات که قانون درباره آنها اعمال شده است.</t>
  </si>
  <si>
    <t>آیا حمایت صنعت دخانیات و عوامل مربوطه از بخش دولتی و خصوصی طبق قانون ممنوع می باشد؟</t>
  </si>
  <si>
    <t>آیا اهرم قانونی برای تضمین اجرای ممنوعیت حمایت صنعت دخانیات و عوامل مربوطه از بخش دولتی و خصوصی از  وجود دارد؟</t>
  </si>
  <si>
    <t xml:space="preserve">تعداد تخلف شناسایی شده مربوط به حمایت صنعت دخانیات و عوامل مربوطه از بخش دولتی و خصوصی </t>
  </si>
  <si>
    <t>درصد (تعداد) موارد تخطی از قانون ممنوعیت حمایت صنعت دخانیات و عوامل مربوطه از بخش دولتی و خصوصی که قانون درباره آنها اعمال شده است</t>
  </si>
  <si>
    <t>ترک استعمال دخانیات</t>
  </si>
  <si>
    <t>تعداد مراکز تخصصی فعال ترک استعمال دخانیات در شهر مقدس قم</t>
  </si>
  <si>
    <t>تعداد مراکز فعال ارائه کننده خدمات ترک استعمال در محدوده حرم مقدس حضرت معصومه و مسجد مقدس جمکران</t>
  </si>
  <si>
    <t>تعداد افرادی که از مراکز جامع سلامت و مراکز مجوز دار خصوصی و سایر بخشهای دولتی خدمات ترک استعمال دخانیات  را دریافت نموده اند.</t>
  </si>
  <si>
    <t>درصد (تعداد) افرادی که استعمال دخانیات را با موفقیت ترک نموده اند (در سال)</t>
  </si>
  <si>
    <t xml:space="preserve"> آگاهی، مطالبه‌گری و مشارکت عمومی
 از مضرات استعمال دخانیات
</t>
  </si>
  <si>
    <t xml:space="preserve">درصد (تعداد) کمپین های برگزار شده در زمینه مضرات استعمال دخانیات ، مضرات دود دست دوم و حق همگان در دسترسی به محیط عاری از دخانیات برای ساکنین و زائرین </t>
  </si>
  <si>
    <t>درصد (تعداد) افراد تحت مطالعه در بین ساکنین که پیام های کلیدی در مورد مضرات استعمال دخانیات، دود دست دوم و.. را می دانند</t>
  </si>
  <si>
    <t>درصد (تعداد) افراد تحت مطالعه در بین زائرین که پیام های کلیدی در مورد مضرات استعمال دخانیات، دود دست دوم و.. را می دانند</t>
  </si>
  <si>
    <t>تعداد زائرین و ساکنین که به عنوان سفیران مبارزه با دخانیات داوطلب شده‌اند و در برنامه های مرتبط همکاری فعال دارند.</t>
  </si>
  <si>
    <t xml:space="preserve"> همکاری همه جانبه بین بخشی  و حمایت طلبی در 
 راستای اجرای برنامه های کنترل دخانیات      </t>
  </si>
  <si>
    <t>آیا زیرساخت لازم و فعال برای جلب همکاری همه جانبه در راستای برنامه ریزی و اجرای مداخلات قم شهر بدون دخانیات وجود دارد (دستورالعمل ها و قوانین سازمانی)؟</t>
  </si>
  <si>
    <t xml:space="preserve">درصد (تعداد) اجرای برنامه های مصوب توسط سازمانهای متولی </t>
  </si>
  <si>
    <t xml:space="preserve">آیا کمیته‌ی مستقل پایش، مستند سازی و گزارش دهی وجود دارد؟ </t>
  </si>
  <si>
    <t>آیا مکانیسم پایش و ارزشیابی مستمر فعالیت ها وجود دارد؟</t>
  </si>
  <si>
    <t>آیا  وضعیت استعمال دخانیات و اجرای برنامه ها بر اساس راهبردهای MPOWER به طور منظم در قالب مطالعات STEPS، GATS، و GYTS اندازه گیری می شود؟</t>
  </si>
  <si>
    <t>آیا دبیرخانه قم شهر بدون دخانیات، با استفاده از ظرقیت بخش غیر دولتی، فعال است؟</t>
  </si>
  <si>
    <t xml:space="preserve">کد فعالیت </t>
  </si>
  <si>
    <t>فعالیت</t>
  </si>
  <si>
    <t>مسئول اجرا</t>
  </si>
  <si>
    <t>همکار</t>
  </si>
  <si>
    <t>چک لیست ارزیابی</t>
  </si>
  <si>
    <t>دوره گزارش دهی</t>
  </si>
  <si>
    <t xml:space="preserve"> وضعیت در آذر 1398</t>
  </si>
  <si>
    <t xml:space="preserve"> نتیجه مورد انتظار در پایان مرداد سال 1399</t>
  </si>
  <si>
    <t>نتیجه وصول شده  در پایان مرداد 1399</t>
  </si>
  <si>
    <t>نتیجه مورد انتظار در پایان سال 1404 و بعد از آن</t>
  </si>
  <si>
    <t>روش اندازه‌گیری</t>
  </si>
  <si>
    <t>توضیحات</t>
  </si>
  <si>
    <t>آمار تجمعی است؟</t>
  </si>
  <si>
    <t>نکته</t>
  </si>
  <si>
    <t>دوسالانه</t>
  </si>
  <si>
    <t>در گام اول مطالعه مشخص نشد</t>
  </si>
  <si>
    <t>NA</t>
  </si>
  <si>
    <t>کاهش 20% در مقایسه با سال 1398</t>
  </si>
  <si>
    <t xml:space="preserve">مطالعه جامعه محور  </t>
  </si>
  <si>
    <t>بلی</t>
  </si>
  <si>
    <t>سالانه</t>
  </si>
  <si>
    <t>خیر</t>
  </si>
  <si>
    <t xml:space="preserve">بلی </t>
  </si>
  <si>
    <t>مرور مستندات</t>
  </si>
  <si>
    <t>93%
(617/660)</t>
  </si>
  <si>
    <t>100% (.../...)</t>
  </si>
  <si>
    <t>100%
(.../...)</t>
  </si>
  <si>
    <t>انتخاب تصادفی تعدادی از امکان موجود در حریم و بررسی شاخص با مرور مستندات</t>
  </si>
  <si>
    <t>مخرج کسر: تعداد مراکز و اماکن داخل محدوده تعیین شده. فهرست اماکن مستند و مرتبا به روز شود.</t>
  </si>
  <si>
    <t>95%
(423/446)</t>
  </si>
  <si>
    <t>s</t>
  </si>
  <si>
    <t>مخرج کسر: تعداد مراکز و اماکن داخل محدوده که مشمول عرضه دخانیات هستند. فهرست اماکن مستند و مرتبا به روز شود.</t>
  </si>
  <si>
    <t xml:space="preserve">58%
(124/214)
</t>
  </si>
  <si>
    <t>انتخاب تصادفی تعدادی از امکان موجود در حریم و  بررسی شاخص با مرور مستندات و مشاهده</t>
  </si>
  <si>
    <t>مخرج کسر: تعداد مراکز و اماکن داخل محدوده تعیین شده که قابلیت فروش دارند. فهرست اماکن مستند و مرتبا به روز شود.</t>
  </si>
  <si>
    <t>100%
(320/320)</t>
  </si>
  <si>
    <t>100%
(…/...)</t>
  </si>
  <si>
    <t xml:space="preserve">انتخاب تصادفی تعدادی از امکان موجود در شعاع ۱۰۰ متری اماکن برگزیده و  بررسی شاخص با مرور مستندات </t>
  </si>
  <si>
    <t>مخرج کسر: تعداد کل اماکن موجود در  شعاع ۱۰۰ متری از اماکن منتخب در خارج از محدوده تعیین شده.  فهرست اماکن مستند و مرتبا به روز شود.</t>
  </si>
  <si>
    <t>انتخاب تصادفی تعدادی از اماکن‌ عمومی واجد شرایط  در داخل محدوده تعیین شده و در شعاع 100 متری اماکن منتخب با مرور مستندات و مشاهده</t>
  </si>
  <si>
    <t>100%
(..../...)</t>
  </si>
  <si>
    <t>انتخاب تصادفی تعدادی از امکان موجود در  شعاع ۱۰۰ متری از اماکن منتخب خارج از محدوده تعیین شده   با مرور مستندات و مشاهده</t>
  </si>
  <si>
    <t>مخرج کسر: تعداد کل اماکن موجود در  شعاع ۱۰۰ متری از اماکن منتخب در خارج از محدوده تعیین شده. فهرست اماکن مستند و مرتبا به روز شود.</t>
  </si>
  <si>
    <t>تا پایان خرداد انجام شود</t>
  </si>
  <si>
    <t>30%
(1455/4849)</t>
  </si>
  <si>
    <t>مخرج کسر: تعداد کل اماکن موجود در  شعاع ۱۰۰ متری از اماکن منتخب در خارج از محدوده تعیین شده که مجاز به فروش محصولات دخانی هستند. فهرست اماکن مستند و مرتبا به روز شود.</t>
  </si>
  <si>
    <t>انتخاب تصادفی تعدادی از امکان فروش مجاز موجود در خارج از محدوده و بررسی شاخص با مشاهده</t>
  </si>
  <si>
    <t>مرور مستندات و فرایند اجرایی</t>
  </si>
  <si>
    <t>سامانه ۱۹۰</t>
  </si>
  <si>
    <t>8.6%
(40/464)</t>
  </si>
  <si>
    <t>60%
(…/…)</t>
  </si>
  <si>
    <t>80%
(…/…)</t>
  </si>
  <si>
    <t xml:space="preserve">مطالعه جامعه محور . </t>
  </si>
  <si>
    <t xml:space="preserve"> مخرج کسر: افراد تحت مطالعه که ساکن قم بوده و با آنها مصاحبه شده است.</t>
  </si>
  <si>
    <t>سه ماهه</t>
  </si>
  <si>
    <t>4.7%
(22/464)</t>
  </si>
  <si>
    <t>25%
(…/…)</t>
  </si>
  <si>
    <t>0.5%
(26/4640)</t>
  </si>
  <si>
    <t>70%
(…/…)</t>
  </si>
  <si>
    <t>100%
(…/…)</t>
  </si>
  <si>
    <t xml:space="preserve"> مخرج کسر: تعداد زایرین که ساکن قم نیستند و با آنها مصاحبه شده است. به تفکیک ملیت ذکر شود.</t>
  </si>
  <si>
    <t>7.2%
(374/5200)</t>
  </si>
  <si>
    <t xml:space="preserve">مرور مستندات  </t>
  </si>
  <si>
    <t>مخرج کسر: تعداد بازدید های انجام شده از مکانهایی که عرضه و فروش محصولات دخانی در آنها ممنوع می باشد.</t>
  </si>
  <si>
    <t>0%
(0/374)</t>
  </si>
  <si>
    <t>...%
(.../...)</t>
  </si>
  <si>
    <t>مخرج کسر: تعداد تخطئی از قانون ممنوعیت عرضه و فروش محصولات دخانی که توسط بازرسین گزارش شده است.</t>
  </si>
  <si>
    <t>2%
(22/852)</t>
  </si>
  <si>
    <t>مخرج کسر: تعداد قهوه‌خانه‌ها و چایخانه های با عرضه قلیان در خارج از محدوده تعیین شده. این فهرست مرتبا به روز شود.</t>
  </si>
  <si>
    <t>68%
(15000/22000)</t>
  </si>
  <si>
    <t>مخرج کسر: تعداد مراکز و اماکن شهر</t>
  </si>
  <si>
    <t>100%
(660/660)</t>
  </si>
  <si>
    <t>انتخاب تصادفی تعدادی از امکان  و مشاهده و مرور مستندات</t>
  </si>
  <si>
    <t>مخرج کسر: تعداد کل اماکن عرضه و فروش داخل محدوده تعیین شده.</t>
  </si>
  <si>
    <t>0%
(0/5200)</t>
  </si>
  <si>
    <t>انتخاب تصادفی تعدادی از امکان  و  و مشاهده و مرور مستندات</t>
  </si>
  <si>
    <t>مخرج کسر: تعداد اماکن عرضه و فروش خارج از محدوده تعیین شده.</t>
  </si>
  <si>
    <t>0%
(0/6100)</t>
  </si>
  <si>
    <t>50%
(.../...)</t>
  </si>
  <si>
    <t>انتخاب تصادفی تعدادی از  وسایط نقلیه عمومی  پلاک قم و مشاهده</t>
  </si>
  <si>
    <t>مخرج کسر: تعداد وسایل نقلیه عمومی و تاکسی پلاک قم که مورد بررسی قرار گرفته اند.</t>
  </si>
  <si>
    <t>0%
(0/4500)</t>
  </si>
  <si>
    <t>60%
(.../...)</t>
  </si>
  <si>
    <t>80%
(.../...)</t>
  </si>
  <si>
    <t>انتخاب تصادفی تعدادی از سرویس های مدارس  و مشاهده</t>
  </si>
  <si>
    <t>مخرج کسر: تعداد سرویس های مدارس که بررسی شده اند.</t>
  </si>
  <si>
    <t>تعداد وسایل نقلیه خصوصی متعلق به ساکنین قم که بررسی شده اند.</t>
  </si>
  <si>
    <t>تصحیح شود</t>
  </si>
  <si>
    <t>0%
(0/70)</t>
  </si>
  <si>
    <t>مخرج کسر: تعداد پارک ها و فضاهای سبز و اماکن تجاری که دارای محدوده بازی کودکان هستند. این فهرست مرتبا باید به روز شود.</t>
  </si>
  <si>
    <t>مخرج کسر: تعداد وسایل نقلیه خصوصی متعلق به زایرین.</t>
  </si>
  <si>
    <t>عدد 25 میلیون در توضیحات، چگونه محاسبه شده؟</t>
  </si>
  <si>
    <t>مخرج کسر: تعداد وسایل نقلیه عمومی متعلق به زایرین.</t>
  </si>
  <si>
    <t>تعداد 20 در مرداد 1399 صحیح است؟</t>
  </si>
  <si>
    <t xml:space="preserve">
30%
(140/464)</t>
  </si>
  <si>
    <t xml:space="preserve"> مخرج کسر: تعداد زایرین حرم مطهر و مسجد مقدس جمکران که ساکن قم نیستند و با آنها مصاحبه شده است. به تفکیک ملیت ذکر شود.</t>
  </si>
  <si>
    <t>6%
(40/670)</t>
  </si>
  <si>
    <t>21 مورد</t>
  </si>
  <si>
    <t>مخرج کسر: تعداد کل تخلفات گزارش شده توسط مردم.</t>
  </si>
  <si>
    <t>100%
(21/21)</t>
  </si>
  <si>
    <t>مخرج کسر: تعداد  موارد تخلف گزارش شده تخطئی از ممنوعیت استعمال دخانیات در اماکن و وسایط نقلیه عمومی.</t>
  </si>
  <si>
    <t>10%
(1/10)</t>
  </si>
  <si>
    <t xml:space="preserve">مرور مستندات و بازدید میدانی </t>
  </si>
  <si>
    <t xml:space="preserve">مخرج کسر: تعداد کل بیمارستان در شهر قم. به تفکیک دولتی و خصوصی و غیر دولتی گزارش شود. </t>
  </si>
  <si>
    <t>0%
(0/359)</t>
  </si>
  <si>
    <t>مخرج کسر: تعداد کل مراکز بهداشتی درمانی، درمانگاه ها، و کلینیک های شهر قم. به تفکیک دولتی و خصوصی و غیر دولتی گزارش شود.</t>
  </si>
  <si>
    <t>0%
(0/386)</t>
  </si>
  <si>
    <t>40%
(…/...)</t>
  </si>
  <si>
    <t>70%
(…/...)</t>
  </si>
  <si>
    <t>مخرج کسر: تعداد کل مطب در شهر قم.</t>
  </si>
  <si>
    <t>7%
(2/28)</t>
  </si>
  <si>
    <t>80%
(…/...)</t>
  </si>
  <si>
    <t>مخرج کسر: تعداد کل دانشگاه در شهر قم. به تفکیک دولتی و خصوصی و غیر دولتی گزارش شود.</t>
  </si>
  <si>
    <t>0%
(0/1400)</t>
  </si>
  <si>
    <t>50%
(…/...)</t>
  </si>
  <si>
    <t>مخرج کسر: تعداد کل مراکز آموزشی در شهر قم. به تفکیک دولتی و خصوصی و غیر دولتی گزارش شود.</t>
  </si>
  <si>
    <t>0%
(0/100)</t>
  </si>
  <si>
    <t xml:space="preserve">مخرج کسر: تعداد کل حوزه های علمیه در شهر قم. به تفکیک نوع گزارش شود. </t>
  </si>
  <si>
    <t>0%
(0/…)</t>
  </si>
  <si>
    <t>40%
(…/…)</t>
  </si>
  <si>
    <t>بازدید میدانی و مشاهده</t>
  </si>
  <si>
    <t>مخرج کسر: تعداد کل مراکز فرهنگی و ورزشی شهر قم.</t>
  </si>
  <si>
    <t>مخرج کسر محاسبه شود</t>
  </si>
  <si>
    <t xml:space="preserve">0%
(0/46140)
</t>
  </si>
  <si>
    <t>مخرج کسر: تعداد کل محل کار شهر قم اعم از ادارات دولتی، کارگاهها و کارخانجات. به تفکیک دولتی و خصوصی و غیر دولتی گزارش شود.</t>
  </si>
  <si>
    <t xml:space="preserve">0%
(0/355)
</t>
  </si>
  <si>
    <t>30%
(…/…)</t>
  </si>
  <si>
    <t>مخرج کسر: تعداد کل فضاهای سبز و پارک شهر قم.</t>
  </si>
  <si>
    <t>1.4%
(1/71)</t>
  </si>
  <si>
    <t>مخرج کسر: تعداد کل مراکز خرید عاری از دخانیات قم.</t>
  </si>
  <si>
    <t>مخرج کسر: تعداد مراکز و اماکن شهر قم. بازرسی از اماکن برای کنترل موارد مندرج در این برنامه همچون ممنوعیت فروش و عرضه محصولات دخانی و استعمال دخانیات در بازرسی های روتین بهداشت محیط و سایر سازمانهای مرتبط ادغام شود.</t>
  </si>
  <si>
    <t>43%
(600/1387)</t>
  </si>
  <si>
    <t>مخرج کسر: تعداد بازدید های انجام شده از داخل محدوده تعیین شده.</t>
  </si>
  <si>
    <t>2420بازدید(16 درصد از سهم بازدیدهای یک فصل)</t>
  </si>
  <si>
    <t>50%
(…/…)</t>
  </si>
  <si>
    <t>…%
(…/…)</t>
  </si>
  <si>
    <t>مخرج کسر: تعداد بازدید های انجام شده از  اماکن عمومی خارج از محدوده تعیین شده که استعمال دخانیات در آنها ممنوع می باشد.</t>
  </si>
  <si>
    <t>مخرج کسر ذکر شود.
آیا اعداد ذکر شده در توضیحات صحیح است؟ در یک فصل از هر مکان به طور متوسط شش بازدید به عمل آمده؟</t>
  </si>
  <si>
    <t>شش ماهه</t>
  </si>
  <si>
    <t>کاهش 20درصدی</t>
  </si>
  <si>
    <t>کاهش 80درصدی</t>
  </si>
  <si>
    <t>مخرج کسر: تعداد ساکنین تحت مطالعه طبق طرح STEPs.</t>
  </si>
  <si>
    <t>9%
(44/464)</t>
  </si>
  <si>
    <t>5%
(…/…)</t>
  </si>
  <si>
    <t>2%
(…/…)</t>
  </si>
  <si>
    <t>مخرج کسر: تعداد زایرین تحت مطالعه.</t>
  </si>
  <si>
    <t>قوانین  و فتواهای موجود در دو بخش به شکل ضمیمه به انتهای طرح اضافه شود.</t>
  </si>
  <si>
    <t xml:space="preserve">مرور مستندات
</t>
  </si>
  <si>
    <t>مخرج کسر: تعداد مراکز فروش محصولات دخانی در خارج از محدوده.</t>
  </si>
  <si>
    <t>56%
(950/1700)</t>
  </si>
  <si>
    <t>مخرج کسر: تعداد مراکز فروش محصولات غیر دخانی در شهر قم.</t>
  </si>
  <si>
    <t>0%
(0/5705)</t>
  </si>
  <si>
    <t>انتخاب تصادفی تعدادی از امکان  و مشاهده</t>
  </si>
  <si>
    <t>مخرج کسر: تعداد مراکز فروش محصولات دخانی در خارج محدوده.</t>
  </si>
  <si>
    <t>5705 چک شود. صحیح است؟</t>
  </si>
  <si>
    <t>چرا تعداد ذکر شده با مخرج کسر شاخص 56 مغایرت دارد؟</t>
  </si>
  <si>
    <t>100%
(374/374)</t>
  </si>
  <si>
    <t>مخرج کسر: تعداد موارد گزارش شده تخطی از قانون.</t>
  </si>
  <si>
    <t>100%
(3/3)</t>
  </si>
  <si>
    <t>مخرج کسر: تعداد گزارش واصله از موارد تخطی از قانون ممنوعیت حمایت صنعت دخانیات و عوامل مربوطه از بخش دولتی و خصوصی.</t>
  </si>
  <si>
    <t>5 مرکز جامع سلامت(18 درصد از سهم کلیه مراکز موجود)</t>
  </si>
  <si>
    <t>حداقل یک مرکز در هر محدوده</t>
  </si>
  <si>
    <t>D64 نیاز به توضیح دارد. آیا تعداد مراکز ترک استعمال فعلا صفر است؟</t>
  </si>
  <si>
    <t>حداقل یک مرکز در شهر</t>
  </si>
  <si>
    <t>گزارشی وجود ندارد</t>
  </si>
  <si>
    <t>نتایج مورد انتظار باید تعداد باشد.</t>
  </si>
  <si>
    <t>10%
(…/…)</t>
  </si>
  <si>
    <t>صورت کسر: تعداد افرادی که یک سال پس از ترک استعمال دخانیات بازگشت نداشته اند. مخرج کسر: تعداد افرادی که خدمات ترک استعمال دخانیات در یک سال گذشته دریافت کرده اند.</t>
  </si>
  <si>
    <t>27%
(4/15)</t>
  </si>
  <si>
    <t>مخرج کسر: تعداد کمپین برنامه ریزی شده طبق برنامه مصوب.</t>
  </si>
  <si>
    <t>نتایج مورد انتظار بازبینی و تصحیح شوند</t>
  </si>
  <si>
    <t>36%
(…/…)</t>
  </si>
  <si>
    <t>مخرج کسر: افراد تحت مطالعه.</t>
  </si>
  <si>
    <t>23%
(106/464)</t>
  </si>
  <si>
    <t>43%
(…/…)</t>
  </si>
  <si>
    <t>6%
(…/…)</t>
  </si>
  <si>
    <t>مخرج کسر: تعداد برنامه های مصوب که سازمان های متولی موظف به اجرای آن هستند.</t>
  </si>
  <si>
    <t>تعداد برنامه های مصوب به عنوان مخرج کسرذکر شود</t>
  </si>
  <si>
    <t>گزارش منظم ماهانه در مورد پیشرفت برنامه ها به صورت مکاتبات اداری انجام می شود</t>
  </si>
  <si>
    <t>2 برنامه انجام شود</t>
  </si>
  <si>
    <t>STEPS درحال شروع می باشد</t>
  </si>
  <si>
    <t xml:space="preserve">تعداد مراکز فعال ارائه کننده خدمات تخصصی ترک استعمال </t>
  </si>
  <si>
    <t>آیا عرضه و فروش محصولات دخانی در همه اماکن عمومی شهر ممنوع می‌باشد؟</t>
  </si>
  <si>
    <t>مخرج کسر: تعداد مراکز و اماکن عمومی شهر تعیین شده. فهرست اماکن مستند و مرتبا به روز شود.</t>
  </si>
  <si>
    <t>مخرج کسر: تعداد مراکز و اماکن عمومی شهر که مشمول عرضه دخانیات هستند. فهرست اماکن مستند و مرتبا به روز شود.</t>
  </si>
  <si>
    <t>انتخاب تصادفی تعدادی از امکان عمومی شهر و بررسی شاخص با مرور مستندات</t>
  </si>
  <si>
    <t>آیا عرضه و فروش محصولات دخانی در شعاع ۱۰۰ متری از اماکن عمومی منتخب مانند مدارس، مساجد، اماکن مذهبی، دانشگاه‌ها و بیمارستان‌ها ممنوع می‌باشد؟</t>
  </si>
  <si>
    <t>مخرج کسر: تعداد کل اماکن موجود در  شعاع ۱۰۰ متری از اماکن عمومی شهر.  فهرست اماکن مستند و مرتبا به روز شود.</t>
  </si>
  <si>
    <t>مخرج کسر: تعداد کل اماکن موجود در  شعاع ۱۰۰ متری از اماکن عمومی منتخب.  فهرست اماکن مستند و مرتبا به روز شود.</t>
  </si>
  <si>
    <t>انتخاب تصادفی تعدادی از اماکن‌ عمومی واجد شرایط و در شعاع 100 متری اماکن عمومی منتخب با مرور مستندات و مشاهده</t>
  </si>
  <si>
    <t>انتخاب تصادفی تعدادی از امکان فروش مجاز و بررسی شاخص با مشاهده</t>
  </si>
  <si>
    <t>مخرج کسر: تعداد کل اماکن موجود در  شعاع ۱۰۰ متری از اماکن عمومی منتخب که مجاز به فروش محصولات دخانی هستند. فهرست اماکن مستند و مرتبا به روز شود.</t>
  </si>
  <si>
    <t xml:space="preserve">آیا مکانیسم کارایی برای دریافت گزارشات مردمی و پیگیری موارد تخلف فروش و عرضه در شهر، فروش و عرضه در شعاع 100 متری مراکز منتخب و فروش و عرضه به افراد زیر ۱۸ سال برای مردم وجود دارد؟ </t>
  </si>
  <si>
    <t xml:space="preserve"> مخرج کسر: افراد تحت مطالعه که ساکن شهر بوده و با آنها مصاحبه شده است.</t>
  </si>
  <si>
    <t xml:space="preserve">درصد (تعداد) افراد تحت مطالعه از بین ساکنین شهر که از وجود مکانیسم گزارش‌دهی موارد تخلف فروش و عرضه محصولات دخانی (سامانه ۱۹۰) در شهر و اماکن عمومی مستقر در شعاع 100 متری مراکز منتخب آگاهی دارند. </t>
  </si>
  <si>
    <t xml:space="preserve">درصد (تعداد) افراد تحت مطالعه از بین ساکنین شهر که از ممنوعیت فروش و عرضه محصولات دخانی در شهر و اماکن عمومی مستقر در شعاع 100 متری مراکز منتخب آگاهی دارند. </t>
  </si>
  <si>
    <t xml:space="preserve">درصد (تعداد) افراد تحت مطالعه از بین بازدیدکنندگان شهر که از وجود مکانیسم گزارش‌دهی موارد تخلف فروش و عرضه محصولات دخانی(سامانه ۱۹۰) در شهر و اماکن عمومی مستقر در شعاع 100 متری مراکز منتخب آگاهی دارند. </t>
  </si>
  <si>
    <t xml:space="preserve"> مخرج کسر: تعداد بازدیدکنندگان که ساکن شهر نیستند و با آنها مصاحبه شده است. به تفکیک ملیت ذکر شود.</t>
  </si>
  <si>
    <t>مخرج کسر: تعداد قهوه‌خانه‌ها و چایخانه های با عرضه قلیان در شهر. این فهرست مرتبا به روز شود.</t>
  </si>
  <si>
    <t>مخرج کسر: تعداد کل اماکن عرضه و فروش در شهر.</t>
  </si>
  <si>
    <t>مخرج کسر: تعداد وسایل نقلیه عمومی و تاکسی پلاک استان که مورد بررسی قرار گرفته اند.</t>
  </si>
  <si>
    <t>انتخاب تصادفی تعدادی از  وسایط نقلیه عموم  پلاک استان و مشاهده</t>
  </si>
  <si>
    <t>تعداد وسایل نقلیه خصوصی متعلق به ساکنین شهر که بررسی شده اند.</t>
  </si>
  <si>
    <t xml:space="preserve">تعداد وسایل نقلیه عمومی متعلق به بازدیدکنندگان شهر که برچسب/نشان عدم استعمال دخانیات در آن نصب شده است. </t>
  </si>
  <si>
    <t>مخرج کسر: تعداد وسایل نقلیه عمومی متعلق به بازدیدکنندگان شهر.</t>
  </si>
  <si>
    <t>درصد (تعداد) بازدیدکنندگان شهر تحت مطالعه که از وجود محدودیت استعمال دخانیات در شهر آگاهی دارند.</t>
  </si>
  <si>
    <t xml:space="preserve"> مخرج کسر: تعداد بازدیدکنندگان شهر که ساکن شهر نیستند و با آنها مصاحبه شده است. به تفکیک ملیت ذکر شود.</t>
  </si>
  <si>
    <t xml:space="preserve"> مخرج کسر: تعداد ساکنین شهر که با آنها مصاحبه شده است. به تفکیک ملیت ذکر شود.</t>
  </si>
  <si>
    <t xml:space="preserve">مخرج کسر: تعداد کل بیمارستان در شهر. به تفکیک دولتی و خصوصی و غیر دولتی گزارش شود. </t>
  </si>
  <si>
    <t>مخرج کسر: تعداد کل مراکز بهداشتی درمانی، درمانگاه ها، و کلینیک های شهر. به تفکیک دولتی و خصوصی و غیر دولتی گزارش شود.</t>
  </si>
  <si>
    <t>مخرج کسر: تعداد کل مطب در شهر.</t>
  </si>
  <si>
    <t>مخرج کسر: تعداد کل دانشگاه در شهر. به تفکیک دولتی و خصوصی و غیر دولتی گزارش شود.</t>
  </si>
  <si>
    <t>مخرج کسر: تعداد کل مراکز آموزشی در شهر. به تفکیک دولتی و خصوصی و غیر دولتی گزارش شود.</t>
  </si>
  <si>
    <t>مخرج کسر: تعداد کل مراکز فرهنگی و ورزشی شهر.</t>
  </si>
  <si>
    <t>مخرج کسر: تعداد کل محل کار شهر اعم از ادارات دولتی، کارگاهها و کارخانجات. به تفکیک دولتی و خصوصی و غیر دولتی گزارش شود.</t>
  </si>
  <si>
    <t>مخرج کسر: تعداد کل فضاهای سبز و پارک شهر.</t>
  </si>
  <si>
    <t>مخرج کسر: تعداد مراکز و اماکن شهر. بازرسی از اماکن برای کنترل موارد مندرج در این برنامه همچون ممنوعیت فروش و عرضه محصولات دخانی و استعمال دخانیات در بازرسی های روتین بهداشت محیط و سایر سازمانهای مرتبط ادغام شود.</t>
  </si>
  <si>
    <t>مخرج کسر: تعداد کل مراکز خرید عاری از دخانیات شهر.</t>
  </si>
  <si>
    <t>درصد (تعداد) بازدید های میدانی که موید عدم استعمال دخانیات در اماکن عمومی شهر شده است</t>
  </si>
  <si>
    <t>مخرج کسر: تعداد بازدید های انجام شده از  اماکن عمومی شهر که استعمال دخانیات در آنها ممنوع می باشد.</t>
  </si>
  <si>
    <t xml:space="preserve">درصد (تعداد) افراد تحت مطالعه ساکن شهر که در هفته قبل در معرض دود دست دوم قرار داشته اند </t>
  </si>
  <si>
    <t xml:space="preserve">درصد (تعداد) بازدیدکنندگان تحت مطالعه شهر که در زمان حضور در شهر در معرض دود دست دوم قرار داشته اند </t>
  </si>
  <si>
    <t>مخرج کسر: تعداد بازدیدکنندگان شهر تحت مطالعه.</t>
  </si>
  <si>
    <t>مخرج کسر: تعداد مراکز فروش محصولات دخانی در شهر.</t>
  </si>
  <si>
    <t>مخرج کسر: تعداد مراکز فروش محصولات غیر دخانی در شهر.</t>
  </si>
  <si>
    <t>تعداد مراکز فعال ارائه کننده خدمات ترک استعمال در شهر</t>
  </si>
  <si>
    <t>درصد (تعداد) افراد تحت مطالعه در بین بازدیدکنندگان شهر که پیام های کلیدی در مورد مضرات استعمال دخانیات، دود دست دوم و.. را می دانند</t>
  </si>
  <si>
    <t>آیا زیرساخت لازم و فعال برای جلب همکاری همه جانبه در راستای برنامه ریزی و اجرای مداخلات شهر بدون دخانیات وجود دارد (دستورالعمل ها و قوانین سازمانی)؟</t>
  </si>
  <si>
    <t>آیا دبیرخانه شهر بدون دخانیات، با استفاده از ظرقیت بخش غیر دولتی، فعال است؟</t>
  </si>
  <si>
    <t>مخرج کسر: تعداد کل اماکن عمومی موجود در  شعاع ۱۰۰ متری از اماکن منتخب که مجاز به فروش محصولات دخانی هستند. فهرست اماکن مستند و مرتبا به روز شود.</t>
  </si>
  <si>
    <t>G1O1A1</t>
  </si>
  <si>
    <t>G1O1</t>
  </si>
  <si>
    <t>G1O2</t>
  </si>
  <si>
    <t>G2O1</t>
  </si>
  <si>
    <t>G2</t>
  </si>
  <si>
    <t>G2O1A2</t>
  </si>
  <si>
    <t>G2O1A3</t>
  </si>
  <si>
    <t>G2O1A4</t>
  </si>
  <si>
    <t>G2O2A1</t>
  </si>
  <si>
    <t>G2O2</t>
  </si>
  <si>
    <t>G2O2A2</t>
  </si>
  <si>
    <t>G2O2A3</t>
  </si>
  <si>
    <t>G3O1A1</t>
  </si>
  <si>
    <t>G3O1</t>
  </si>
  <si>
    <t>G3</t>
  </si>
  <si>
    <t>G3O1A2</t>
  </si>
  <si>
    <t>G3O1A3</t>
  </si>
  <si>
    <t>G3O1A4</t>
  </si>
  <si>
    <t>G4O1A1</t>
  </si>
  <si>
    <t>G4O1</t>
  </si>
  <si>
    <t>G4</t>
  </si>
  <si>
    <t>G4O1A2</t>
  </si>
  <si>
    <t>G4O1A3</t>
  </si>
  <si>
    <t>G4O1A4</t>
  </si>
  <si>
    <t>G4O1A5</t>
  </si>
  <si>
    <t>G5O1A2</t>
  </si>
  <si>
    <t>G5O1A3</t>
  </si>
  <si>
    <t>G5O1A4</t>
  </si>
  <si>
    <t>G6O1A1</t>
  </si>
  <si>
    <t>G6O1</t>
  </si>
  <si>
    <t>G6</t>
  </si>
  <si>
    <t>G6O1A2</t>
  </si>
  <si>
    <t>سنجه</t>
  </si>
  <si>
    <t>شرح فعالیت ها</t>
  </si>
  <si>
    <t>شرح هدف</t>
  </si>
  <si>
    <t>کد هدف اختصاصی</t>
  </si>
  <si>
    <t>هدف کلان</t>
  </si>
  <si>
    <t xml:space="preserve"> </t>
  </si>
  <si>
    <t>بازه زمانی</t>
  </si>
  <si>
    <t>حمایت طلبی نمایندگان مجلس</t>
  </si>
  <si>
    <t>ردیف</t>
  </si>
  <si>
    <t>سوال</t>
  </si>
  <si>
    <t>چک لیست ارزیابی برنامه دخانیات شهر/روستا بدون دخانیات</t>
  </si>
  <si>
    <t>ایا فروش محصولات دخانی به افراد زیر ۱۸ سال ممنوع است ؟</t>
  </si>
  <si>
    <t>ایا فروش محصولات دخانی به صورت نخی  ممنوع است ؟</t>
  </si>
  <si>
    <t>ایا فروش محصولات دخانی  قاچاق ممنوع است ؟</t>
  </si>
  <si>
    <t xml:space="preserve">توضیحات </t>
  </si>
  <si>
    <t>تعداد موارد عرضه کننده قلیان وسیگار</t>
  </si>
  <si>
    <t>تعداد موجود</t>
  </si>
  <si>
    <t>نوع صنف</t>
  </si>
  <si>
    <t>قهوه خانه/چایخانه</t>
  </si>
  <si>
    <t xml:space="preserve"> رستوران سنتی و سفره خانه</t>
  </si>
  <si>
    <t>سوپرمارکت</t>
  </si>
  <si>
    <t>اماکن بین راهی</t>
  </si>
  <si>
    <t>خواربارفروشی</t>
  </si>
  <si>
    <t>دکه های مطبوعاتی</t>
  </si>
  <si>
    <t>دارای عاملیت فروش</t>
  </si>
  <si>
    <t>فاقد عاملیت فروش</t>
  </si>
  <si>
    <t>عمده فروشی محصولات دخانی</t>
  </si>
  <si>
    <t xml:space="preserve">تعداد اماکن و مراکز فروش ابزار الات و ادوات قلیان </t>
  </si>
  <si>
    <t>دارا ی پروانه کسب</t>
  </si>
  <si>
    <t>فاقد پروانه کسب</t>
  </si>
  <si>
    <t>ابتدای طرح</t>
  </si>
  <si>
    <t>پایان طرح</t>
  </si>
  <si>
    <t>رستوران</t>
  </si>
  <si>
    <t>مدرسه</t>
  </si>
  <si>
    <t>دانشگاه</t>
  </si>
  <si>
    <r>
      <t>پارک</t>
    </r>
    <r>
      <rPr>
        <sz val="12"/>
        <color theme="1"/>
        <rFont val="Times New Roman"/>
        <family val="1"/>
      </rPr>
      <t>/</t>
    </r>
    <r>
      <rPr>
        <sz val="12"/>
        <color theme="1"/>
        <rFont val="B Titr"/>
        <charset val="178"/>
      </rPr>
      <t>بوستان</t>
    </r>
  </si>
  <si>
    <t>مراکز تجاری</t>
  </si>
  <si>
    <t>بیمارستان</t>
  </si>
  <si>
    <t>جامعه اماری</t>
  </si>
  <si>
    <t>سه ماه اول</t>
  </si>
  <si>
    <t>سه ماه دوم</t>
  </si>
  <si>
    <t>سه ماه سوم</t>
  </si>
  <si>
    <t>سه ماه چهارم</t>
  </si>
  <si>
    <t xml:space="preserve"> افزایش آگاهی شهروندان از مضرات استعمال دخانیات </t>
  </si>
  <si>
    <t>جلب حمایت مسئولین در راستای سیاستهای افزایش قیمت محصولات دخانی از طریق افزایش مالیات</t>
  </si>
  <si>
    <t>G1O1A2</t>
  </si>
  <si>
    <t>درصد مواجهه شهروندان با دود دست دوم</t>
  </si>
  <si>
    <t>چک لیست</t>
  </si>
  <si>
    <t>نصب هشدار ممنوعیت استعمال دخانیات در وسایل نقلیه عمومی (سرویس مدرسه،تاکسی، اتوبوس، مترو،قطار و ...)</t>
  </si>
  <si>
    <t xml:space="preserve">درصد /تعداد وسایل نقلیه عمومی که هشدارممنوعیت استعمال دخانیات در آن نصب شده است. </t>
  </si>
  <si>
    <t>درصد /تعداد بیمارستان که گواهی مکان عاری از دخانیات را دریافت کرده اند</t>
  </si>
  <si>
    <t>درصد /تعداد مرکز بهداشتی درمانی/درمانگاه/کلینیک که گواهی مکان عاری از دخانیات را دریافت کرده اند</t>
  </si>
  <si>
    <t>درصد /تعداد مطب که گواهی مکان عاری از دخانیات را دریافت کرده اند</t>
  </si>
  <si>
    <t>درصد /تعداد محیط آموزشی (مدارس ، آموزشگاه ها و.. ) که گواهی مکان عاری از دخانیات را دریافت کرده اند</t>
  </si>
  <si>
    <t>درصد /تعداد مرکز فرهنگی ورزشی که گواهی مکان عاری از دخانیات را دریافت کرده اند</t>
  </si>
  <si>
    <t>درصد /تعداد پارک ها و فضاهای سبز شهرداری عاری از دخانیات</t>
  </si>
  <si>
    <t>درصد/تعداد اخطار های صادر شده</t>
  </si>
  <si>
    <t xml:space="preserve">صدوراخطار های و اعمال قانون </t>
  </si>
  <si>
    <t>پلمپ اماکن متخلف</t>
  </si>
  <si>
    <t xml:space="preserve">راه اندازی مرکزخصوصی ترک دخانیات </t>
  </si>
  <si>
    <t>نصب تابلوهای اطلاع رسانی در میادین اصلی شهر و دیگر نقاط که نشانگر خطرات ناشی از استعمال دخانیات باشد.</t>
  </si>
  <si>
    <t>G4O1A6</t>
  </si>
  <si>
    <t>تعداد کمپین های برگزار شده</t>
  </si>
  <si>
    <t xml:space="preserve"> جذب سفیران سلامت به منظور مبارزه با دخانیات </t>
  </si>
  <si>
    <t>تعداد سفیر سلامت جذب شده</t>
  </si>
  <si>
    <t>تعداد جلسات/مکاتبات با نمایندگان مجلس در منطقه تحت پوشش</t>
  </si>
  <si>
    <t xml:space="preserve">جلب مشارکت سازمانهای مردم نهاد /گروه های مردمی </t>
  </si>
  <si>
    <t xml:space="preserve">تعداد سازمانهای مردم نهاد /گروه های مردمی که مبارزه دخانیات یکی از اولویتهای اصلی  فعالیت های مرتبط باشد. </t>
  </si>
  <si>
    <t>بازدید و اعمال قانون در موارد تخلفات تبلیغات</t>
  </si>
  <si>
    <t>اهداف کلان</t>
  </si>
  <si>
    <t>ضریب</t>
  </si>
  <si>
    <t>اهداف اختصاصی</t>
  </si>
  <si>
    <t>سنجه ها</t>
  </si>
  <si>
    <t>G1</t>
  </si>
  <si>
    <t>G5O1</t>
  </si>
  <si>
    <t>G7O1</t>
  </si>
  <si>
    <t>G5</t>
  </si>
  <si>
    <t>G7</t>
  </si>
  <si>
    <t>M</t>
  </si>
  <si>
    <t>P</t>
  </si>
  <si>
    <t>O</t>
  </si>
  <si>
    <t>E</t>
  </si>
  <si>
    <t>R</t>
  </si>
  <si>
    <t>W</t>
  </si>
  <si>
    <t>S</t>
  </si>
  <si>
    <t>G5O1A1</t>
  </si>
  <si>
    <t>G1O1A3</t>
  </si>
  <si>
    <t>G1O2A1</t>
  </si>
  <si>
    <t>G1O2A2</t>
  </si>
  <si>
    <t>G1O2A3</t>
  </si>
  <si>
    <t>G2O1A1</t>
  </si>
  <si>
    <t>G7O1A1</t>
  </si>
  <si>
    <t>G6O1A3</t>
  </si>
  <si>
    <t>G7O1A2</t>
  </si>
  <si>
    <t>G7O1A3</t>
  </si>
  <si>
    <t>G1O1A4</t>
  </si>
  <si>
    <t>G1O2A4</t>
  </si>
  <si>
    <t>G2O2A4</t>
  </si>
  <si>
    <t>G6O1A4</t>
  </si>
  <si>
    <t>G7O1A4</t>
  </si>
  <si>
    <t>امتیاز هر سنجه</t>
  </si>
  <si>
    <t>TFCI</t>
  </si>
  <si>
    <t>عنوان استراتژی</t>
  </si>
  <si>
    <t>میزان تأثیر</t>
  </si>
  <si>
    <r>
      <t>برنامه های مداخله ای مرتبط با مدارس(</t>
    </r>
    <r>
      <rPr>
        <sz val="12"/>
        <color theme="1"/>
        <rFont val="Times New Roman"/>
        <family val="1"/>
      </rPr>
      <t>School Intervention</t>
    </r>
    <r>
      <rPr>
        <sz val="12"/>
        <color theme="1"/>
        <rFont val="Arial"/>
        <family val="2"/>
      </rPr>
      <t xml:space="preserve">) </t>
    </r>
  </si>
  <si>
    <r>
      <t>افزایش قیمت محصولات دخانی بویژه سیگار(</t>
    </r>
    <r>
      <rPr>
        <sz val="12"/>
        <color theme="1"/>
        <rFont val="Times New Roman"/>
        <family val="1"/>
      </rPr>
      <t>Increasing the price of cigarettes</t>
    </r>
    <r>
      <rPr>
        <sz val="12"/>
        <color theme="1"/>
        <rFont val="Arial"/>
        <family val="2"/>
      </rPr>
      <t>)</t>
    </r>
  </si>
  <si>
    <r>
      <t>درج علایم گرافیکی هشدار دهنده  و ساده بودن بسته ها(</t>
    </r>
    <r>
      <rPr>
        <sz val="12"/>
        <color theme="1"/>
        <rFont val="Times New Roman"/>
        <family val="1"/>
      </rPr>
      <t>Warning labels and plain packing</t>
    </r>
    <r>
      <rPr>
        <sz val="12"/>
        <color theme="1"/>
        <rFont val="Arial"/>
        <family val="2"/>
      </rPr>
      <t>)</t>
    </r>
  </si>
  <si>
    <r>
      <t>ایجاد محدودیت برای تبلیغات محصولات دخانی(</t>
    </r>
    <r>
      <rPr>
        <sz val="12"/>
        <color theme="1"/>
        <rFont val="Times New Roman"/>
        <family val="1"/>
      </rPr>
      <t>restricting the tobacco industry’s ability to advertise</t>
    </r>
    <r>
      <rPr>
        <sz val="12"/>
        <color theme="1"/>
        <rFont val="Arial"/>
        <family val="2"/>
      </rPr>
      <t>)</t>
    </r>
  </si>
  <si>
    <r>
      <t>سیاست های بدون دخانیات (</t>
    </r>
    <r>
      <rPr>
        <sz val="12"/>
        <color theme="1"/>
        <rFont val="Times New Roman"/>
        <family val="1"/>
      </rPr>
      <t>Smoke-Free policies</t>
    </r>
    <r>
      <rPr>
        <sz val="12"/>
        <color theme="1"/>
        <rFont val="Arial"/>
        <family val="2"/>
      </rPr>
      <t>)</t>
    </r>
  </si>
  <si>
    <r>
      <t>ایجاد محدودیت در خرده فروشی محصولات دخانی(</t>
    </r>
    <r>
      <rPr>
        <sz val="12"/>
        <color theme="1"/>
        <rFont val="Times New Roman"/>
        <family val="1"/>
      </rPr>
      <t>restricting the ability of minors from purchasing tobacco products</t>
    </r>
    <r>
      <rPr>
        <sz val="12"/>
        <color theme="1"/>
        <rFont val="Arial"/>
        <family val="2"/>
      </rPr>
      <t>)</t>
    </r>
  </si>
  <si>
    <r>
      <t>تبلیغات انبوه برای برنامه های کنترل دخانیات(</t>
    </r>
    <r>
      <rPr>
        <sz val="12"/>
        <color theme="1"/>
        <rFont val="Times New Roman"/>
        <family val="1"/>
      </rPr>
      <t>Mass media in tobacco control programs</t>
    </r>
    <r>
      <rPr>
        <sz val="12"/>
        <color theme="1"/>
        <rFont val="Arial"/>
        <family val="2"/>
      </rPr>
      <t>)</t>
    </r>
  </si>
  <si>
    <t>آیا سیاستهای MPOWERS را پایش میکنید؟</t>
  </si>
  <si>
    <t>ایا وضعیت مصرف ارزیابی میشود؟</t>
  </si>
  <si>
    <t>محدودیت دسترسی انواع محصولات دخانی</t>
  </si>
  <si>
    <t>اجرای پیمایش</t>
  </si>
  <si>
    <t xml:space="preserve">پرسشنامه </t>
  </si>
  <si>
    <t>اطلاع رسانی و اگاه سازی متصدیان</t>
  </si>
  <si>
    <t>هماهنگی با مدیریت حمل و نقل عمومی</t>
  </si>
  <si>
    <t>صورتجلسات</t>
  </si>
  <si>
    <t xml:space="preserve">ممنوعیت استعمال  انواع محصولات دخانی در اماکن و وسایل نقلیه عمومی </t>
  </si>
  <si>
    <t xml:space="preserve">اعطای گواهی نامه مکان عمومی / وسایل نقلیه  بدون دخانیات </t>
  </si>
  <si>
    <t>درصد/تعداد مراکز مجاز که عرضه محصولات دخانی دران صورت نمی گیرد.</t>
  </si>
  <si>
    <t xml:space="preserve">درصد / تعداد اوسایل نقلیه  عمومی که عدم  استعمال دخانیات در ان رعایت می گردد. </t>
  </si>
  <si>
    <t xml:space="preserve">تعداد / درصد مراکز و اماکنی که اطلاع رسانی و اخذ تعهد کتیی ممنوعیت عرضه انجام شده </t>
  </si>
  <si>
    <t xml:space="preserve">نصب هشدار ممنوعیت استعمال دخانیات در اماکن </t>
  </si>
  <si>
    <t>نصب هشدار ممنوعیت استعمال دخانیات در اماکن عمومی(رستوران /کافی شاپ/سفره خانه سنتی/ مدرسه، بیمارستان، پارک، ...)</t>
  </si>
  <si>
    <t>شناسایی مراکز عرضه  کننده قلیان</t>
  </si>
  <si>
    <t xml:space="preserve">    حمایت از طرح های جایگزین عرضه قلیان </t>
  </si>
  <si>
    <t>تعداد طرح های حمایت شده جایگزین عرضه قلیان</t>
  </si>
  <si>
    <t xml:space="preserve">اطلاع رسانی منظم در سطح جامعه در زمینه ممنوعیت پایدار عرضه قلیان در امکان عمومی </t>
  </si>
  <si>
    <t xml:space="preserve"> جلب مشارکت مردمی دراجرای مممنوعیت استعمال دخانیات در اماکن عمومی</t>
  </si>
  <si>
    <t>چک لیست/گزارش</t>
  </si>
  <si>
    <t>G3O1A5</t>
  </si>
  <si>
    <t xml:space="preserve">اطلاع رسانی خدمات مشاوره و ترک دخانیات </t>
  </si>
  <si>
    <t xml:space="preserve">تعداد افراد مطلع از خدمات ترک </t>
  </si>
  <si>
    <t>در خصوص مصرف دخانیات از شما سوال شده است.</t>
  </si>
  <si>
    <t xml:space="preserve">شناسایی افرادداوطلب ترک دخانیات </t>
  </si>
  <si>
    <t>تعداد مرکز خصوصی راه اندازی شده جهت ارائه خدمات ترک دخانیات</t>
  </si>
  <si>
    <t>تعداد/ درصدافراد مصرف کننده مواد دخانی که در مراکز دولتی ترک نموده اند.</t>
  </si>
  <si>
    <t>ارائه خدمات مشاوره و ترک دخانیات در مراکز دولتی</t>
  </si>
  <si>
    <t>G3O1A6</t>
  </si>
  <si>
    <t>ارائه خدمات مشاوره و ترک دخانیات در مراکز خصوصی</t>
  </si>
  <si>
    <t>تعداد/ درصدافراد مصرف کننده مواد دخانی که در مراکز خصوصی ترک نموده اند.</t>
  </si>
  <si>
    <t>آموزش عمومی در مورد مضرات و ممنوعیت استعمال دخانیات در اماکن عمومی(حضوری/رسانه های جمعی/فضای مجازی و...)</t>
  </si>
  <si>
    <t xml:space="preserve">اطلاع رسانی مردم درخصوص ارسال گزارش تخلفات حوزه دخانیات در سامانه 190 </t>
  </si>
  <si>
    <t>تعداد تابلوهای اطلاع رسانی نصب شده  در میادین اصلی</t>
  </si>
  <si>
    <t xml:space="preserve">برگزاری دوره های آموزشی (حضوری / غیرحضوری) </t>
  </si>
  <si>
    <t>برگزاری کمپین کنترل دخانیات</t>
  </si>
  <si>
    <t>ابتکار عمل سفیران سلامت خانوار در طرح خانه بدون دخانیات</t>
  </si>
  <si>
    <t>G4O1A7</t>
  </si>
  <si>
    <t>G2O2A5</t>
  </si>
  <si>
    <t>G2O2A6</t>
  </si>
  <si>
    <t>نوآوری ها</t>
  </si>
  <si>
    <t>G5O1A5</t>
  </si>
  <si>
    <t xml:space="preserve">اطلاع رسانی ممنوعیت تبلبغات محصولات دخانی درمراکز فروش محصولات دخانی(عمده فروش/ خرده فروش/عرضه کننده) مطابق دستورالعمل اجرایی تعاریف، شمول و ویژگیهای تبلیغات دخانیات مصوب ستاد کشوری </t>
  </si>
  <si>
    <t>درصد/تعداد متصدیان مراکز فروش محصولات دخانی که کتبا از ممنوعیت تبلبغات محصولات دخانی مطلع شده‌اند.</t>
  </si>
  <si>
    <t>نظارت بر اجرای ممنوعیت استفاده از قفسه های  فروش محصولات دخانی</t>
  </si>
  <si>
    <t xml:space="preserve">درصد مراکز فروش محصولات دخانی که درآن  قفسه های فروش محصولات دخانی وجود ندارد. </t>
  </si>
  <si>
    <t>نظارت بر اجرای ممنوعیت استفاده از تابلوهای  فروش محصولات دخانی</t>
  </si>
  <si>
    <t xml:space="preserve">درصد مراکز فروش محصولات دخانی که درآن  تابلو فروش محصولات دخانی وجود ندارد. </t>
  </si>
  <si>
    <t>تعداد متصدیان مراکزو اماکن عمومی که نسبت به ممنوعیت استعمال دخانیات اطلاع رسانی و آموزش دیده اند.</t>
  </si>
  <si>
    <t>اخذعاملیت مجازعمده فروشی /خرده فروشی محصولات دخانی</t>
  </si>
  <si>
    <t>بازدید فصلی از مراکز و اماکن مشمول قانون برای نظارت بر ضوابط ابلاغی فروش محصولات دخانی(ممنوعیت فروش زیر 18 سال)</t>
  </si>
  <si>
    <t>بازدید فصلی از مراکز و اماکن مشمول قانون برای نظارت بر ضوابط ابلاغی فروش محصولات دخانی(ممنوعیت فروش نخی)</t>
  </si>
  <si>
    <t>بازدید فصلی از مراکز و اماکن مشمول قانون برای نظارت بر ضوابط ابلاغی فروش محصولات دخانی(ممنوعیت فروش قاچاق)</t>
  </si>
  <si>
    <t>بازدید فصلی از مراکز و اماکن مشمول قانون برای نظارت بر ضوابط ابلاغی فروش محصولات دخانی(رعایت حریم 100 متری)</t>
  </si>
  <si>
    <t xml:space="preserve">اطلاع رسانی و اگاه سازی عرضه کنندگان محصولات دخانی در مورد اخذ عاملیت مجازعمده فروشی /خرده فروش </t>
  </si>
  <si>
    <t>بازدید فصلی از مراکز و اماکن مشمول قانون برای نظارت بر اخذ عاملیت فروش محصولات دخانی</t>
  </si>
  <si>
    <t>نظارت بر ممنوعیت فروش موا د دخانی در دکه های مطبوعاتی</t>
  </si>
  <si>
    <t>درصد/تعداد دکه های مطبوعاتی که ممنوعیت فروش محصولات دخانی را رعایت نمودند.</t>
  </si>
  <si>
    <t>تعداد/ درصد متصدیان مراکز مجاز فروش محصولات دخانی که تقدیر نامه دریافت کرده اند.</t>
  </si>
  <si>
    <r>
      <t>G1:پایش مصرف دخانیات و سیاست های پیشگیری از آنها (Monitoring)</t>
    </r>
    <r>
      <rPr>
        <sz val="12"/>
        <color rgb="FFFF0000"/>
        <rFont val="B Nazanin"/>
        <charset val="178"/>
      </rPr>
      <t>M</t>
    </r>
    <r>
      <rPr>
        <sz val="12"/>
        <color theme="1"/>
        <rFont val="B Nazanin"/>
        <charset val="178"/>
      </rPr>
      <t>POWER</t>
    </r>
  </si>
  <si>
    <r>
      <t>G3:ارائه خدمات ترک دخانیات برای شهروندان (MP</t>
    </r>
    <r>
      <rPr>
        <sz val="12"/>
        <color rgb="FFFF0000"/>
        <rFont val="B Nazanin"/>
        <charset val="178"/>
      </rPr>
      <t>O</t>
    </r>
    <r>
      <rPr>
        <sz val="12"/>
        <color theme="1"/>
        <rFont val="B Nazanin"/>
        <charset val="178"/>
      </rPr>
      <t>WER(Offer</t>
    </r>
  </si>
  <si>
    <r>
      <t>G4:هشدار در مورد مخاطرات مصرف دخانیات(Warning)MPO</t>
    </r>
    <r>
      <rPr>
        <sz val="12"/>
        <color rgb="FFFF0000"/>
        <rFont val="B Nazanin"/>
        <charset val="178"/>
      </rPr>
      <t>W</t>
    </r>
    <r>
      <rPr>
        <sz val="12"/>
        <color theme="1"/>
        <rFont val="B Nazanin"/>
        <charset val="178"/>
      </rPr>
      <t>ER</t>
    </r>
  </si>
  <si>
    <r>
      <t>G5:اعمال محدودیت های مربوط به تبلیغات و ترویج و حمایت از محصولات دخانی(Enforcement)MPOW</t>
    </r>
    <r>
      <rPr>
        <sz val="12"/>
        <color rgb="FFFF0000"/>
        <rFont val="B Nazanin"/>
        <charset val="178"/>
      </rPr>
      <t>E</t>
    </r>
    <r>
      <rPr>
        <sz val="12"/>
        <color theme="1"/>
        <rFont val="B Nazanin"/>
        <charset val="178"/>
      </rPr>
      <t>R</t>
    </r>
  </si>
  <si>
    <r>
      <t>G6:افزایش مالیات بر محصولات دخانی(Raising)MPOWE</t>
    </r>
    <r>
      <rPr>
        <sz val="12"/>
        <color rgb="FFFF0000"/>
        <rFont val="B Nazanin"/>
        <charset val="178"/>
      </rPr>
      <t>R</t>
    </r>
  </si>
  <si>
    <t>G2O2A7</t>
  </si>
  <si>
    <t>G4O1A8</t>
  </si>
  <si>
    <t>G4O1A9</t>
  </si>
  <si>
    <t>G7:ساماندهی فروش محصولات دخانی</t>
  </si>
  <si>
    <t>G7O1A5</t>
  </si>
  <si>
    <t>G7O1A6</t>
  </si>
  <si>
    <t>G7O1A7</t>
  </si>
  <si>
    <t>G7O1A8</t>
  </si>
  <si>
    <t>G7O1A9</t>
  </si>
  <si>
    <t>G7O1A10</t>
  </si>
  <si>
    <t>G7O1A11</t>
  </si>
  <si>
    <t>ممنوعیت تبلیغات محصولات دخانی</t>
  </si>
  <si>
    <t>امتیاز کل</t>
  </si>
  <si>
    <t xml:space="preserve">درصد /تعداد اماکن عمومی شهر که تابلو ممنوعیت استعمال دخانیات در آن نصب شده است. </t>
  </si>
  <si>
    <t>G2O1A5</t>
  </si>
  <si>
    <t>G2O1A6</t>
  </si>
  <si>
    <t>G2O1A7</t>
  </si>
  <si>
    <t>G2O1A8</t>
  </si>
  <si>
    <t>G2O1A9</t>
  </si>
  <si>
    <t>G3O1A7</t>
  </si>
  <si>
    <t xml:space="preserve">ضریب شهر </t>
  </si>
  <si>
    <t xml:space="preserve">امتیاز </t>
  </si>
  <si>
    <t>ممنوعیت پایدار عرضه قلیان در اماکن عمومی(جهت اجرا در کل کشور)</t>
  </si>
  <si>
    <t>بازدید و ارزیابی از وسایل نقلیه</t>
  </si>
  <si>
    <r>
      <t>G2محافظت از مردم در برابر دود دخانیات (Protection)M</t>
    </r>
    <r>
      <rPr>
        <sz val="12"/>
        <color rgb="FFFF0000"/>
        <rFont val="B Nazanin"/>
        <charset val="178"/>
      </rPr>
      <t>P</t>
    </r>
    <r>
      <rPr>
        <sz val="12"/>
        <color theme="1"/>
        <rFont val="B Nazanin"/>
        <charset val="178"/>
      </rPr>
      <t>OWER</t>
    </r>
  </si>
  <si>
    <t xml:space="preserve">بازدید و ارزیابی اماکن </t>
  </si>
  <si>
    <t>تعداد افراد مطلع از خدمات مشاوره ترک دخانیات</t>
  </si>
  <si>
    <t>G3O1A8</t>
  </si>
  <si>
    <t>طراحی/ بهره برداری اپلیکشن ترک دخانیات</t>
  </si>
  <si>
    <t xml:space="preserve">تقویت فرایند مشاوره و ترک دخانیات درمراکز دولتی </t>
  </si>
  <si>
    <t>تدوین و طراحی بسته های آموزشی و اطلاع رسانی برای گروه های هدف</t>
  </si>
  <si>
    <t>شناسایی و تقدیر از کسبه پایبند به عدم فروش مواد دخانی</t>
  </si>
  <si>
    <t>مراکز مجاز فروش محصولات دخانی که داوطلبانه از فروش محصولات دخانی خودداری میکنند</t>
  </si>
  <si>
    <t xml:space="preserve"> تعداد متصدیان آموزش دیده به کل متصدیان *100</t>
  </si>
  <si>
    <t>فرمول محاسبه سنجه</t>
  </si>
  <si>
    <t>ابزاراندازه گیری</t>
  </si>
  <si>
    <t xml:space="preserve">درصد /تعداد اماکن عمومی مطابق تعریف قانون که تابلوممنوعیت استعمال دخانیات در آن نصب شده است. </t>
  </si>
  <si>
    <t xml:space="preserve"> تعداد اماکن که تابلو ممنوعیت استعمال دخانیات در آن نصب شده به کل اماکن *100</t>
  </si>
  <si>
    <t xml:space="preserve">درصد / تعداد اماکن عمومی که عدم  استعمال دخانیات در ان رعایت میگردد. </t>
  </si>
  <si>
    <t xml:space="preserve">درصد / تعداد سفیر سلامت آموزش دیده درحوزه کنترل دخانیات </t>
  </si>
  <si>
    <t>تعداد سفیر سلامت خانوار آموزش دیده درحوزه کنترل دخانیات به کل سفیران سلامت *100</t>
  </si>
  <si>
    <t>تعداد اماکن عمومی که عدم  استعمال دخانیات در ان رعایت میگردد به کل اماکن*100</t>
  </si>
  <si>
    <t xml:space="preserve">چک لیست </t>
  </si>
  <si>
    <t>تعداد تعداد وسایل نقلیه عمومی که هشدارممنوعیت استعمال دخانیات در آن نصب شده  به کل وسایل نقلیه عمومی*100</t>
  </si>
  <si>
    <t xml:space="preserve"> تعداد وسایل نقلیه عمومی که ممنوعیت استعمال دخانیات در آن رعایت شده به کل وسایل نقلیه عمومی*100</t>
  </si>
  <si>
    <t>تعداد محله/ معابر که عدم  استعمال دخانیات در ان رعایت می گرددبه کل معابر*100</t>
  </si>
  <si>
    <t>تعداد بیمارستان که گواهی مکان عاری از دخانیات را دریافت کرده اندبه کل بیمارستانها *100</t>
  </si>
  <si>
    <t>تعداد مرکز بهداشتی درمانی/درمانگاه/کلینیک هایی که گواهی مکان عاری از دخانیات را دریافت کرده اندبه کل *100</t>
  </si>
  <si>
    <t>تعدادمطب هایی که گواهی مکان عاری از دخانیات را دریافت کرده اند به کل مطب ها *100</t>
  </si>
  <si>
    <t>تعداد دانشگاه هایی که گواهی مکان عاری از دخانیات را دریافت کرده اندبه کلدانشگاه ها*100</t>
  </si>
  <si>
    <t>تعداد پارک ها و فضاهای سبزکه گواهی مکان عاری از دخانیات را دریافت کرده اندبه کل *100</t>
  </si>
  <si>
    <t>درصد/تعدادوسایل نقلیه عمومی عاری از دخانیات</t>
  </si>
  <si>
    <t>تعدادوسایل نقلیه عمومی عاری از دخانیات به تعداد کل وسایل نقلیه عمومی*100</t>
  </si>
  <si>
    <t>تعدادمراکز و اماکنی که تعهد کتیی ممنوعیت عرضه اخذ شده به کل *100</t>
  </si>
  <si>
    <t xml:space="preserve">تعداد اماکن عمومی شهر که تابلو ممنوعیت استعمال دخانیات در آن نصب شده به تعداد کل اماکن عمومی *100. </t>
  </si>
  <si>
    <r>
      <rPr>
        <sz val="12"/>
        <color rgb="FFFF0000"/>
        <rFont val="B Nazanin"/>
        <charset val="178"/>
      </rPr>
      <t>درصد /</t>
    </r>
    <r>
      <rPr>
        <sz val="12"/>
        <color theme="1"/>
        <rFont val="B Nazanin"/>
        <charset val="178"/>
      </rPr>
      <t>تعداد اماکن عرضه کننده قلیان شناسایی شده</t>
    </r>
  </si>
  <si>
    <t>تعداد اخطار های صادر شده به تعداد کل اماکن عرضه کننده قلیان شناسایی شده*100</t>
  </si>
  <si>
    <t>درصد/تعداد اماکن متخلف پلمپ شده</t>
  </si>
  <si>
    <t>تعداد اماکن متخلف پلمپ شده  به تعداد کل اماکن عرضه کننده قلیان شناسایی شده*100</t>
  </si>
  <si>
    <t xml:space="preserve">تعدادافراد مصرف کننده مواد دخانی که توسط اپلیکیشن ترک نموده اندبه تعداد کل مصرف کننده های مواد دخانی*100 </t>
  </si>
  <si>
    <t xml:space="preserve"> درصدا/تعداد فراد مصرف کننده مواد دخانی که توسط اپلیکیشن ترک نموده اند.</t>
  </si>
  <si>
    <t>درصد/ تعداد افرادی که دوره بازآموزی مشاوره ترک دخانیات را گذرانده اند .</t>
  </si>
  <si>
    <t xml:space="preserve">تعداد افراد مصرف کننده مواد دخانی شناسایی شده </t>
  </si>
  <si>
    <t>تعدادافراد مصرف کننده مواد دخانی که توسط مراکز دولتی ترک نموده اندبه تعداد کل مصرف کننده های مواد دخانی*100</t>
  </si>
  <si>
    <t>تعدادافراد مصرف کننده مواد دخانی که توسط مراکز خصوصی ترک نموده اندبه تعداد کل مصرف کننده های مواد دخانی*100</t>
  </si>
  <si>
    <t>درصد/تعداد شهروندان آموزش دیده</t>
  </si>
  <si>
    <t>تعداد شهروندان آموزش دیده به کل جمعیت *100</t>
  </si>
  <si>
    <t>درصد/تعداد موارد تخلف گزارش شده توسط مردم از طریق سامانه 190در زمینه تخطی از ممنوعیت استعمال دخانیات در اماکن و وسایل نقلیه عمومی</t>
  </si>
  <si>
    <t>تعداد موارد تخلف گزارش شده توسط مردم از طریق سامانه 190در زمینه تخطی از ممنوعیت استعمال دخانیات به تعداد کل شکواییه واصله از سامانه 190*100</t>
  </si>
  <si>
    <t xml:space="preserve">درصد/تعدادخانه های بدون دخانیات </t>
  </si>
  <si>
    <t>تعدادخانه های بدون دخانیات سفیر سلامت خانوار به تعداد کل سفیران سلامت خانوار*100</t>
  </si>
  <si>
    <t>تعداد متصدیان مراکز فروش محصولات دخانی که کتبا از ممنوعیت تبلبغات محصولات دخانی مطلع شده‌اندبه تعداد کل مراکز فروش محصولات دخانی *100</t>
  </si>
  <si>
    <t>تعداد مراکز فروش محصولات دخانی که که درآن قفسه های فروش محصولات دخانی وجود ندارد به تعداد کل مراکز فروش محصولات دخانی *100</t>
  </si>
  <si>
    <t>تعداد مراکز فروش محصولات دخانی که که درآنتابلو فروش محصولات دخانی وجود ندارد به تعداد کل مراکز فروش محصولات دخانی *100</t>
  </si>
  <si>
    <t>تعداد فروشندگان مجاز محصولات دخانی که ممنوعیت منع تبلیغات دخانیات را در محل فروش به طور کامل اجرا می کنند به تعداد کل مراکز فروش محصولات دخانی *100</t>
  </si>
  <si>
    <t xml:space="preserve">درصد/تعداد متصدیان مراکز و اماکن عمومی شهر که کتبا از ممنوعیت عرضه و فروش محصولات دخانی بدون پروانه فروش مطلع گردیده‌اند </t>
  </si>
  <si>
    <t>تعداد متصدیان مراکز و اماکن عمومی شهر که کتبا از ممنوعیت عرضه و فروش محصولات دخانی بدون پروانه فروش مطلع گردیده‌اندبه تعداد کل متصدیان *100</t>
  </si>
  <si>
    <t xml:space="preserve">درصد/تعداد متصدیان مراکز و اماکن عمومی شهر که نسبت به دریافت پروانه فروش محصولات دخانی مطلع گردیده‌اند </t>
  </si>
  <si>
    <t>درصد/تعداد پروانه های ابطال شده مراکز و اماکنی بدون پروانه فروش که اقدام به فروش محصولات دخانی کردند.</t>
  </si>
  <si>
    <t>درصد/تعداد اماکن عرضه کننده مجاز محصولات دخانی که ممنوعیت فروش زیر 18 سال را رعایت کردند.</t>
  </si>
  <si>
    <t>تعدادپروانه های ابطال شده مراکز و اماکنی بدون پروانه فروش که اقدام به فروش محصولات دخانی کردندبه تعدادکل مراکز و اماکنی بدون پروانه فروش*100</t>
  </si>
  <si>
    <t xml:space="preserve">تعداد اماکن عرضه کننده مجاز محصولات دخانی که ممنوعیت فروش زیر 18 سال را رعایت کردندبه کل اماکن عرضه کننده مجاز*100 </t>
  </si>
  <si>
    <t>درصد/تعداد اماکن عرضه کننده مجاز محصولات دخانی که ممنوعیت فروش نخی سیگار را رعایت کردند.</t>
  </si>
  <si>
    <t>درصد/تعداد اماکن عرضه کننده مجاز محصولات دخانی که ممنوعیت فروش محصولات دخانی قاچاق را رعایت کردند.</t>
  </si>
  <si>
    <t xml:space="preserve">تعداد اماکن عرضه کننده مجاز محصولات دخانی که ممنوعیت فروش نخی را رعایت کردند به کل اماکن عرضه کننده مجاز*100 </t>
  </si>
  <si>
    <r>
      <t xml:space="preserve">تعداد اماکن عرضه کننده مجاز محصولات دخانی که ممنوعیت فروش قاچاق را رعایت کردند به کل اماکن عرضه کننده </t>
    </r>
    <r>
      <rPr>
        <sz val="12"/>
        <color rgb="FFFF0000"/>
        <rFont val="B Nazanin"/>
        <charset val="178"/>
      </rPr>
      <t>مجاز</t>
    </r>
    <r>
      <rPr>
        <sz val="12"/>
        <rFont val="B Nazanin"/>
        <charset val="178"/>
      </rPr>
      <t>*100</t>
    </r>
  </si>
  <si>
    <r>
      <t>درصد/تعداد</t>
    </r>
    <r>
      <rPr>
        <sz val="12"/>
        <color rgb="FFFF0000"/>
        <rFont val="B Nazanin"/>
        <charset val="178"/>
      </rPr>
      <t xml:space="preserve"> اماکن عرضه کننده مجاز</t>
    </r>
    <r>
      <rPr>
        <sz val="12"/>
        <color theme="1"/>
        <rFont val="B Nazanin"/>
        <charset val="178"/>
      </rPr>
      <t xml:space="preserve"> محصولات دخانی که حریم 100 متری ازمراکز آموزشی، مذهبی، فرهنگی و ورزشی را رعایت کردند.</t>
    </r>
  </si>
  <si>
    <t>تعداد دکه های مطبوعاتی که ممنوعیت فروش محصولات دخانی را رعایت نمودند به کل دکه ها*100</t>
  </si>
  <si>
    <t xml:space="preserve">امتیازبرنامه </t>
  </si>
  <si>
    <t>تیپ یک 10، تیپ دو 20 و تیپ سه 30 امتیاز</t>
  </si>
  <si>
    <t>تعداد صورتجلسات جلسه های برگزار شده</t>
  </si>
  <si>
    <t>تعدا صورتجلسات به کل جلسات برگزار شده*100</t>
  </si>
  <si>
    <t>تعداد اماکن عرضۀ قلیان که تغییر کاربری پیدا کرده، به کل اماکن عرضۀ قلیان*100</t>
  </si>
  <si>
    <t>تعداد شهروندان مطلع از خدمات مشاورۀ ترک دخانیات به کل شهروندان*100</t>
  </si>
  <si>
    <t>تعدادپزشکان و روانشناسانی که که دوره بازآموزی مشاوره ترک دخانیات را گذرانده اندبه تعداد کل پزشکان و کارشناسان سلامت روان مراکز دولتی *100</t>
  </si>
  <si>
    <t>تعداد افراد جدید شناسایی شده مصرف کننده به تعداد مورد انتظار بر اساس آخرین پیمایش انجام شده*100</t>
  </si>
  <si>
    <t>تعداد بسته های آموزشی تدوین شده</t>
  </si>
  <si>
    <t>بسته های آموزشی تدوین شده به ازاء هر هدف اختصاصی/8*100</t>
  </si>
  <si>
    <t>تعداد تابلوهای اطلاع رسانی نصب شده به کل میادین اصلی*100</t>
  </si>
  <si>
    <t>تعداد مراکز مشاورۀ ترک دخانیات خصوصی به کل مراکز مشاورۀ دولتی و خصوصی*100</t>
  </si>
  <si>
    <t>تعداد دوره های آموزشی برگزار شده</t>
  </si>
  <si>
    <t>تعداد دوره های آموزشی برگزار شده به دوره های آموزشی مصوب*100</t>
  </si>
  <si>
    <t>تعداد کمپین برگزار شده به تعداد کمپین مصوب*100</t>
  </si>
  <si>
    <t>پیمایش انجام شده منطبق با دستورالعمل وزارت بهداشت</t>
  </si>
  <si>
    <t>تعداد عرضه کنندۀ قلیان  شناسایی شده به تعداد عرضه کنندۀ قلیان مورد انتظار*100</t>
  </si>
  <si>
    <t>متصدیان اماکن عمومی مطلع شده به متصدیان*100</t>
  </si>
  <si>
    <t>TFCIx</t>
  </si>
  <si>
    <t>ارزیابی  وضعیت مصرف دخانیات و سیاستهای پیشگیرانه در ابتدای پروژۀ "شهر بدون دخانیات"</t>
  </si>
  <si>
    <t>افزایش میزان ترک استعمال دخانیات بین شهروندان</t>
  </si>
  <si>
    <t>ارزیابی وضعیت مصرف دخانیات در افراد بالای 15  سال وضعیت پیاده سازی سیاست های پیشگیری</t>
  </si>
  <si>
    <t>تعداد متصدیان مراکز مجاز فروش محصولات دخانی که تقدیر نامه دریافت کرده اند به کل اماکن عرضه کننده مجاز*100</t>
  </si>
  <si>
    <r>
      <t xml:space="preserve">درصد /تعداد اماکن عرضه کننده مجاز محصولات دخانی که که حریم 100 متری را رعایت کردند به کل اماکن عرضه کننده </t>
    </r>
    <r>
      <rPr>
        <sz val="12"/>
        <color rgb="FFFF0000"/>
        <rFont val="B Nazanin"/>
        <charset val="178"/>
      </rPr>
      <t>محصولات دخانی</t>
    </r>
    <r>
      <rPr>
        <sz val="12"/>
        <rFont val="B Nazanin"/>
        <charset val="178"/>
      </rPr>
      <t>*100</t>
    </r>
  </si>
  <si>
    <t xml:space="preserve">پیاده سازی طرح خیابان عاری از دخانیات </t>
  </si>
  <si>
    <t xml:space="preserve">خیابانی که در آن دخانیات در آن مصرف نمیشود. </t>
  </si>
  <si>
    <t>مجموع امتیازات نوآوری های تیپ 1 تا 3</t>
  </si>
  <si>
    <t>کد هدف کلان</t>
  </si>
  <si>
    <t>عنوان هدف کلان</t>
  </si>
  <si>
    <t>عنوان هدف اختصاصی</t>
  </si>
  <si>
    <t>پیگیری نصب هشدار ممنوعیت استعمال دخانیات در وسایل نقلیه عمومی (سرویس مدرسه،تاکسی، اتوبوس، مترو،قطار و ...)</t>
  </si>
  <si>
    <t>پیگیری نصب هشدار ممنوعیت استعمال دخانیات در اماکن عمومی(رستوران /کافی شاپ/سفره خانه سنتی/ مدرسه، بیمارستان، پارک، ...)</t>
  </si>
  <si>
    <t xml:space="preserve">اعطای گواهی نامه مکان عمومی   بدون دخانیات </t>
  </si>
  <si>
    <t xml:space="preserve">اعطای گواهی نامه وسایل نقلیه  بدون دخانیات </t>
  </si>
  <si>
    <t>G2O3</t>
  </si>
  <si>
    <t>ممنوعیت استعمال انواع محصولات دخانی در وسایل نقلیۀ عمومی</t>
  </si>
  <si>
    <t>ممنوعیت پایدار عرضۀ قلیان در اماکن عمومی</t>
  </si>
  <si>
    <t>هماهنگی بااتحادیه های قهوه خانه داران، سفره خانه داران، رستوران ها و ....</t>
  </si>
  <si>
    <t>پیگیری نصب هشدار ممنوعیت استعمال قلیان در اماکن عمومی مورد نظر</t>
  </si>
  <si>
    <t>بازدید و ارزیابی از اماکن عمومی مورد نظر</t>
  </si>
  <si>
    <t>G2O4</t>
  </si>
  <si>
    <t>G2O3A1</t>
  </si>
  <si>
    <t>G2O3A2</t>
  </si>
  <si>
    <t>G2O3A3</t>
  </si>
  <si>
    <t xml:space="preserve">اعطای گواهی نامه مکان عمومی بدون دخانیات </t>
  </si>
  <si>
    <t>G2O3A4</t>
  </si>
  <si>
    <t>هماهنگی با شهرداری و نیروی انتظامی برای پیاده سازی خیابان بدون دخانیات</t>
  </si>
  <si>
    <t>G2O4A1</t>
  </si>
  <si>
    <t>G2O4A2</t>
  </si>
  <si>
    <t>جلب مشارکت سازمان های مردم نهاد در پیاده سازی طرح</t>
  </si>
  <si>
    <t>G2O4A3</t>
  </si>
  <si>
    <t>پیگیری نصب هشدار ممنوعیت استعمال دخانیات در خیابان منتخب</t>
  </si>
  <si>
    <t>نصب بیلبوردهای خیابان بدون دخانیات در خیابان منتخب</t>
  </si>
  <si>
    <t>G2O4A4</t>
  </si>
  <si>
    <t>G2O4A5</t>
  </si>
  <si>
    <t>افزایش دسترسی شهروندان به خدمات مشاوره و ترک  دخانیات</t>
  </si>
  <si>
    <t>G3O2</t>
  </si>
  <si>
    <t>ارتقاء کیفیت خدمات مشاوره و ترک دخانیات موجود</t>
  </si>
  <si>
    <t>معرفی یک خط تلفن برای تماس شهروندان و دریافت راهنمایی برای خدمات مشاورۀ ترک در سطح شهر(شناسایی داوطلبان ترک)</t>
  </si>
  <si>
    <t>G3O2A1</t>
  </si>
  <si>
    <t>G3O2A2</t>
  </si>
  <si>
    <t>اطلاع رسانی و معرفی اپلیکیشن ترک دخانیات در شهر بدون دخانیات</t>
  </si>
  <si>
    <t>طراحی/ عقد  قرارداد بهره برداری از اپلیکیشن ترک دخانیات</t>
  </si>
  <si>
    <t>G2O4A6</t>
  </si>
  <si>
    <t xml:space="preserve">نوآوری ها </t>
  </si>
  <si>
    <t>برگزاری کمپین های اطلاع رسانی مخاطرات دخانیات</t>
  </si>
  <si>
    <t>G4O2</t>
  </si>
  <si>
    <t>افزایش آگاهی عمومی در مورد مخاطرات مصرف دخانیات</t>
  </si>
  <si>
    <t>G4O2A1</t>
  </si>
  <si>
    <t>G3O2A3</t>
  </si>
  <si>
    <t>G2O4A7</t>
  </si>
  <si>
    <t>اجرای طرح خانه و خیابان بدون دخانیات</t>
  </si>
  <si>
    <t>جذب سفیر سلامت خانوار برای اجرای طرح خانۀ بدون دخانیات</t>
  </si>
  <si>
    <t>جذب سفیر سلامت محله برای اجرای طرح خیابان بدون دخانیات</t>
  </si>
  <si>
    <t>G4O2A2</t>
  </si>
  <si>
    <t>ممنوعیت تبلیغات و ترویج  محصولات دخانی</t>
  </si>
  <si>
    <t>افزایش مالیات بر محصولات دخانی(Raising)MPOWERS</t>
  </si>
  <si>
    <t>G7O2</t>
  </si>
  <si>
    <t>شناسایی مراکز مجاز فروش محصولات دخانی که داوطلبانه از فروش محصولات دخانی خودداری میکنند</t>
  </si>
  <si>
    <t>G7O2A1</t>
  </si>
  <si>
    <t>G7O2A2</t>
  </si>
  <si>
    <t>G7O2A3</t>
  </si>
  <si>
    <t>G7O2A4</t>
  </si>
  <si>
    <t>پیمایش انجام شده</t>
  </si>
  <si>
    <t>گزارش ارزیابی وضعیت موجود</t>
  </si>
  <si>
    <t>درصد متصدیانی که از ممنوعیت مصرف دخانیات در اماکن عمومی اطلاع دارند</t>
  </si>
  <si>
    <t>درصد اماکن عمومی که هشدارهای ممنوعیت استعمال دخانیات در اماکن عمومی را نصب کرده اند.</t>
  </si>
  <si>
    <t>اماکنی  که حائز شرایط دریافت گواهینامۀ مکان بدون دخانیات(TFP Cert)</t>
  </si>
  <si>
    <t>چک لیست تکمیل شدۀ بازدید</t>
  </si>
  <si>
    <t>صورتجلسات و گزارش تصویری</t>
  </si>
  <si>
    <t>درصد وسایل نقلیۀ عمومی که هشدارهای ممنوعیت استعمال دخانیات در وسایل نقلیه را نصب کرده اند.</t>
  </si>
  <si>
    <t>نوع آوری تیپ 1، تیپ 2، تیپ 3</t>
  </si>
  <si>
    <t>لیست اسامی همراه با شمارۀ تلفن و کد ملی سفیران سلامت محله</t>
  </si>
  <si>
    <t>خیابانهایی  که حائز شرایط دریافت گواهینامۀ خیابان بدون دخانیات(TFS Cert)</t>
  </si>
  <si>
    <t>اماکنی  که حائز شرایط دریافت گواهینامۀ مکان بدون دخانیات(TFP Cert) شده اند.</t>
  </si>
  <si>
    <t>اماکنی  که  گواهینامۀ مکان بدون دخانیات(TFP Cert)  را دریافت کرده اند.</t>
  </si>
  <si>
    <t>خیابانهایی  که  گواهینامۀ خیابان بدون دخانیات(TFS Cert) را دریافت کرده اند.</t>
  </si>
  <si>
    <t>شناسایی اماکنی  که حائز شرایط دریافت گواهینامۀ مکان بدون دخانیات(TFP Cert) شده اند.</t>
  </si>
  <si>
    <t>شناسایی وسایل نقلیۀ عمومی که حائز شرایط دریافت گواهینامۀ خودرو بدون دخانیات(TFA)</t>
  </si>
  <si>
    <t>وسایل نقلیۀ عمومی که حائز شرایط دریافت گواهینامۀ خودرو بدون دخانیات(TFA) هستند.</t>
  </si>
  <si>
    <t>شناسایی اماکنی  که حائز شرایط دریافت گواهینامۀ مکان بدون دخانیات(TFP Cert)</t>
  </si>
  <si>
    <t xml:space="preserve"> هشدارهای ممنوعیت استعمال دخانیات  نصب شده در خیابان منتخب</t>
  </si>
  <si>
    <t>خانه هایی که حائز دریافت گواهی نامۀ خانه بدون دخانیات هستند(TFH Cert)</t>
  </si>
  <si>
    <t>بیلبوردهای نصب شده در خیابان منتخب</t>
  </si>
  <si>
    <t>لیست اسامی همراه با شمارۀ تلفن و کد ملی سفیران سلامت خانوار</t>
  </si>
  <si>
    <t>درصد شهروندانی که از مراکز خدمات مشاوره و ترک دخانیات اطلاع دارند.</t>
  </si>
  <si>
    <t>تعداد مراکز دولتی که خدمات مشاوره و ترک دخانیات را ارائه میکنند.</t>
  </si>
  <si>
    <t>تعداد مراکز خصوصی که خدمات مشاوره و ترک دخانیات را ارائه میکنند.</t>
  </si>
  <si>
    <t>درصد شهروندانی که  با اپلیکیشن ترک دخانیات  و نحوۀ استفاده از آن آشنایی دارند.</t>
  </si>
  <si>
    <t>اپلیکیشن تولید شده/ قرارداد منعقد شده با تولید کنندۀ اپلیکیشن ترک دخانیات</t>
  </si>
  <si>
    <t>تعداد شهروندانی که در پایان برنامۀ یکساله موفق به ترک دخانیات شده اند.</t>
  </si>
  <si>
    <t>خط تلفن معرفی شده برای راهنمایی شهروندان در مورد خدمات ترک دخانیات</t>
  </si>
  <si>
    <t>کارگاه ها و. دوره های بازآموزی برگزار شده</t>
  </si>
  <si>
    <t>شناسایی خیابانهایی  که حائز شرایط دریافت گواهینامۀ خیابان بدون دخانیات(TFS Cert)</t>
  </si>
  <si>
    <t>شناسایی خانه هایی که حائز دریافت گواهی نامۀ خانه بدون دخانیات هستند(TFH Cert)</t>
  </si>
  <si>
    <t>اماکنی  که  گواهینامۀ مکان بدون دخانیات(TFP )را دریافت کرده اند.</t>
  </si>
  <si>
    <t>وسایل نقلیۀ عمومی که گواهینامۀ خودرو بدون دخانیات(TFA Cert) را دریافت کرده اند.</t>
  </si>
  <si>
    <t>خانه هایی  که  گواهینامۀ خانۀ بدون دخانیات(TFH Cert)  را در یافت کرده اند.</t>
  </si>
  <si>
    <t>خروجی(Output)</t>
  </si>
  <si>
    <t>پیامد(Outcome)</t>
  </si>
  <si>
    <t>گزارش مکتوب و تصویری کمپین های برگزار شده</t>
  </si>
  <si>
    <t>تعداد تابلوهای نصب شده در میادین اصلی</t>
  </si>
  <si>
    <t>تعداد بسته های آموزشی طراحی شده</t>
  </si>
  <si>
    <t>تعداد موارد آموزش های عمومی در مورد مضرات استعمال دخانیات</t>
  </si>
  <si>
    <t>تعداد /درصد شهروندانی که با مضرات مصرف دخانیات آشنایی کامل پیدا کرده اند.</t>
  </si>
  <si>
    <t>اطلاع رسانی در مورد راه های گزارش دهی شهروندان در مورد تخلفات مربوط به کرونا(سامانۀ 190)</t>
  </si>
  <si>
    <t>تقدیر و تشویق مراکزی که داوطلبانه فروش دخانیات را متوقف میکنند.</t>
  </si>
  <si>
    <t>جذب سفیر سلامت خانوار برای اجرای طرح خانۀ و خیابان بدون دخانیات</t>
  </si>
  <si>
    <t>اعطاء گواهی نامۀ خانۀ و خیابان بدون دخانیات به سفیران سلامت موفق</t>
  </si>
  <si>
    <t>G2O3A6</t>
  </si>
  <si>
    <t>G2O3A8</t>
  </si>
  <si>
    <t>اعمال مقررات دربرخورد با تخلفات مربوط به دخانیات</t>
  </si>
  <si>
    <t>تصویب مقررات اجرایی محلی در برخورد با تخلفات مربوط به دخانیات</t>
  </si>
  <si>
    <r>
      <t>محافظت از مردم در برابر دود دخانیات (Protection)M</t>
    </r>
    <r>
      <rPr>
        <b/>
        <sz val="12"/>
        <color rgb="FFFF0000"/>
        <rFont val="B Zar"/>
        <charset val="178"/>
      </rPr>
      <t>P</t>
    </r>
    <r>
      <rPr>
        <b/>
        <sz val="12"/>
        <color theme="1"/>
        <rFont val="B Zar"/>
        <charset val="178"/>
      </rPr>
      <t>OWERS</t>
    </r>
  </si>
  <si>
    <r>
      <t>پایش مصرف دخانیات و سیاست های پیشگیری از آنها (Monitoring)</t>
    </r>
    <r>
      <rPr>
        <b/>
        <sz val="12"/>
        <color rgb="FFFF0000"/>
        <rFont val="B Zar"/>
        <charset val="178"/>
      </rPr>
      <t>M</t>
    </r>
    <r>
      <rPr>
        <b/>
        <sz val="12"/>
        <color theme="1"/>
        <rFont val="B Zar"/>
        <charset val="178"/>
      </rPr>
      <t>POWERS</t>
    </r>
  </si>
  <si>
    <r>
      <t>:ارائه خدمات ترک دخانیات برای شهروندان (MP</t>
    </r>
    <r>
      <rPr>
        <b/>
        <sz val="12"/>
        <color rgb="FFFF0000"/>
        <rFont val="B Zar"/>
        <charset val="178"/>
      </rPr>
      <t>O</t>
    </r>
    <r>
      <rPr>
        <b/>
        <sz val="12"/>
        <color theme="1"/>
        <rFont val="B Zar"/>
        <charset val="178"/>
      </rPr>
      <t>WERS(Offer)</t>
    </r>
  </si>
  <si>
    <r>
      <t>هشدار در مورد مخاطرات مصرف دخانیات(Warning)MPO</t>
    </r>
    <r>
      <rPr>
        <b/>
        <sz val="12"/>
        <color rgb="FFFF0000"/>
        <rFont val="B Zar"/>
        <charset val="178"/>
      </rPr>
      <t>W</t>
    </r>
    <r>
      <rPr>
        <b/>
        <sz val="12"/>
        <color theme="1"/>
        <rFont val="B Zar"/>
        <charset val="178"/>
      </rPr>
      <t>ERS</t>
    </r>
  </si>
  <si>
    <r>
      <t>اعمال محدودیت های مربوط به تبلیغات و ترویج و حمایت از محصولات دخانی (Enforcement)MPOW</t>
    </r>
    <r>
      <rPr>
        <b/>
        <sz val="12"/>
        <color rgb="FFFF0000"/>
        <rFont val="B Zar"/>
        <charset val="178"/>
      </rPr>
      <t>E</t>
    </r>
    <r>
      <rPr>
        <b/>
        <sz val="12"/>
        <color theme="1"/>
        <rFont val="B Zar"/>
        <charset val="178"/>
      </rPr>
      <t>RS</t>
    </r>
  </si>
  <si>
    <r>
      <t>ساماندهی فروش محصولات دخانی MPOWER</t>
    </r>
    <r>
      <rPr>
        <b/>
        <sz val="12"/>
        <color rgb="FFFF0000"/>
        <rFont val="B Zar"/>
        <charset val="178"/>
      </rPr>
      <t>S</t>
    </r>
    <r>
      <rPr>
        <b/>
        <sz val="12"/>
        <color theme="1"/>
        <rFont val="B Zar"/>
        <charset val="178"/>
      </rPr>
      <t>(Supply)</t>
    </r>
  </si>
  <si>
    <t>شهروندان مرتباً موارد تخلف استعمال در اماکن عمومی، تبلیغ و فروش غیر مجاز را به سامانۀ 190گزارش میکنند</t>
  </si>
  <si>
    <t>کاهش مواجهه</t>
  </si>
  <si>
    <t>ترک</t>
  </si>
  <si>
    <t>آموزش</t>
  </si>
  <si>
    <t>تبلیغات</t>
  </si>
  <si>
    <t>افزایش قیمت</t>
  </si>
  <si>
    <t>کاهش دسترسی</t>
  </si>
  <si>
    <t>پایش</t>
  </si>
  <si>
    <t>ضریب خروجی</t>
  </si>
  <si>
    <t>انجام پیمایش</t>
  </si>
  <si>
    <t xml:space="preserve">100درصد متصدیان از ممنوعیت مصرف دخانیات در اماکن عمومی اطلاع دارند </t>
  </si>
  <si>
    <t>صد درصد   اماکن عمومی که هشدارهای ممنوعیت استعمال دخانیات در اماکن عمومی را نصب کرده اند.</t>
  </si>
  <si>
    <t>صد درصد  وسایل نقلیۀ عمومی هشدارهای ممنوعیت استعمال دخانیات در اماکن عمومی را نصب کرده اند.</t>
  </si>
  <si>
    <t>صد درصد وسایل نقلیۀ عمومی  حائز شرایط دریافت گواهینامۀ خودرو بدون دخانیات(TFA) هستند.</t>
  </si>
  <si>
    <t>صد درصد شهروندان از ممنوعیت پایدار عرضه قلیان اطلاع دارند</t>
  </si>
  <si>
    <t>صد درصد اماکن عمومی  هشدارهای ممنوعیت استعمال دخانیات در اماکن عمومی را نصب کرده اند.</t>
  </si>
  <si>
    <t>برای تمامی متخلفین معرفی شده اخطار صادر شده است.</t>
  </si>
  <si>
    <t>تمام متخلفینی که حکم پلمب برای آنها صادر شده، پلمب شده اند.</t>
  </si>
  <si>
    <t xml:space="preserve"> هشدارهای ممنوعیت استعمال دخانیات  نصب شده در خیابان منتخب به شکلی که همۀ شهروندان بتوانند آن را ببینند</t>
  </si>
  <si>
    <t xml:space="preserve">بیلبوردهای نصب شده در خیابان منتخب به شکلی که همۀ شهروندان بتوانند آن را ببینند </t>
  </si>
  <si>
    <t>صددرصد شهروندانی از مراکز خدمات مشاوره و ترک دخانیات اطلاع دارند.</t>
  </si>
  <si>
    <t>صد درصد مراکز خدمات جامع سلامت دولتی، خدمات ترک دخانیات را ارائه میکنند.</t>
  </si>
  <si>
    <t>صد درصد شهروندان با اپلیکیشن ترک دخانیات  و نحوۀ استفاده از آن آشنایی دارند.</t>
  </si>
  <si>
    <t>برای صد درصد پزشکان و مراقبین سلامت و کارشناسان سلامت روان  مراکز دولتی بازآموزی برگزار شده است.</t>
  </si>
  <si>
    <t>یک خط تلفن  برای راهنمایی شهروندان در مورد خدمات ترک دخانیات معرفی شده (100 درصد)</t>
  </si>
  <si>
    <t>در 100 درصد میادین اصلی تابلوهای هشدار خطرات ناشی از استعمال دخانیات نصب شده است.</t>
  </si>
  <si>
    <t>برای گروه های سنی جوان-نوجوان، میانسال و سالمند بسته های آموزشی مربوط به کنترل دخانیات تدوین شده است.</t>
  </si>
  <si>
    <t>آموزش های عمومی صد درصد شهروندان را تحت پوشش قرارداده است</t>
  </si>
  <si>
    <t>صد درصد متصدیان از ممنوعیت تبلیغات اطلاع دارند.</t>
  </si>
  <si>
    <t xml:space="preserve">در صد درصد  مراکز فروش محصولات دخانی   قفسه های فروش محصولات دخانی وجود ندارد. </t>
  </si>
  <si>
    <t>در صد درصد  مراکز فروش محصولات دخانی  تابلو فروش محصولات دخانی وجود ندارد.</t>
  </si>
  <si>
    <t xml:space="preserve">صد درصد متصدیان مراکز و اماکن عمومی شهر که کتبا از ممنوعیت عرضه و فروش محصولات دخانی بدون پروانه فروش مطلع گردیده‌اند </t>
  </si>
  <si>
    <t xml:space="preserve">صد درصد متصدیان مراکز و اماکن عمومی شهر  نسبت به دریافت پروانه فروش محصولات دخانی مطلع گردیده‌اند </t>
  </si>
  <si>
    <t>صددرصد پروانه های مراکز و اماکنی که بدون پروانه فروش به فروش محصولات دخانی اقدام کردند، باطل شده است.</t>
  </si>
  <si>
    <t>صد درصد اماکن عرضه کننده مجاز محصولات دخانی  ممنوعیت فروش زیر 18 سال را رعایت میکنند.</t>
  </si>
  <si>
    <t>صد درصد اماکن عرضه کننده مجاز محصولات دخانی  ممنوعیت فروش نخی سیگار را رعایت میکنند.</t>
  </si>
  <si>
    <t>صد درصد اماکن عرضه کننده مجاز محصولات دخانی ممنوعیت فروش محصولات دخانی قاچاق را رعایت میکنند.</t>
  </si>
  <si>
    <t>صد درصد اماکن عرضه کننده مجاز محصولات دخانی حریم 100 متری ازمراکز آموزشی، مذهبی، فرهنگی و ورزشی را رعایت میکنند.</t>
  </si>
  <si>
    <t>صد درصد دکه های مطبوعاتی ممنوعیت فروش محصولات دخانی را رعایت میکنند.</t>
  </si>
  <si>
    <t xml:space="preserve"> صد درصد کسبۀ پایبند به عدم فروش مواد دخانی تقدیر نامه دریافت کرده اند.</t>
  </si>
  <si>
    <t>اماکنی  که  گواهینامۀ مکان بدون دخانیات(TFPc )را دریافت کرده اند.</t>
  </si>
  <si>
    <t>وسایل نقلیۀ عمومی که گواهینامۀ خودرو بدون دخانیات(TFAb Cert) را دریافت کرده اند.</t>
  </si>
  <si>
    <t>اماکن عرضه کنندۀ قلیان که گواهینامۀ مکان بدون دخانیات(TFPw Cert)  را دریافت کرده اند.</t>
  </si>
  <si>
    <t>ضریب  هدف کلان</t>
  </si>
  <si>
    <t>ضریب هدف اختصاصی</t>
  </si>
  <si>
    <t>شاخص</t>
  </si>
  <si>
    <t>تابستان 1399</t>
  </si>
  <si>
    <t>پائیز 99</t>
  </si>
  <si>
    <t>زمستان 1399</t>
  </si>
  <si>
    <t>بهار 1400</t>
  </si>
  <si>
    <t>تابستان 1400</t>
  </si>
  <si>
    <t>وجود چک لیست تکمیل شدۀ بازدید در صد درصد موارد</t>
  </si>
  <si>
    <t>حداقل 25 درصد از تخلفات مربوط به دخانیات توسط شهروندان به سامانۀ 190 گزارش میشود.</t>
  </si>
  <si>
    <t>اجرای قوانین و مقررات کنترل دخانیات</t>
  </si>
  <si>
    <t>با صد درصد متخلفین برخورد قانونی صورت گرفته است.</t>
  </si>
  <si>
    <t>مشاهده</t>
  </si>
  <si>
    <t>مصاحبه</t>
  </si>
  <si>
    <t>بررسی مستندات</t>
  </si>
  <si>
    <t>بررسی مستندات و مشاهده</t>
  </si>
  <si>
    <t xml:space="preserve">بررسی مستندات </t>
  </si>
  <si>
    <t xml:space="preserve"> بررسی مستندات</t>
  </si>
  <si>
    <t>مشاهده و مصاحبه</t>
  </si>
  <si>
    <t xml:space="preserve">مشاهده </t>
  </si>
  <si>
    <t xml:space="preserve"> بررسی مستندات و مصاحبه</t>
  </si>
  <si>
    <t>نوآوری از تیپ های چهارگانه هر کدام به ترتیب 10 درصد، 20 درصد، 30 درصد و 40 درصد</t>
  </si>
  <si>
    <t xml:space="preserve">بررسی مستندات و مشاهده </t>
  </si>
  <si>
    <t>در 10درصد از  مراکز مجاز، متصدیان داوطلبانه  محصولات دخانی را نمیفروشند.</t>
  </si>
  <si>
    <t>نحوۀ محاسبه</t>
  </si>
  <si>
    <t>در صورت انجام پیمایش با کیفیت قابل قبول 100 درصد خروجی محاسبه میشود.</t>
  </si>
  <si>
    <t xml:space="preserve">جمع درصد های حاصل از تیپ های نوآوری تا 100 درصد </t>
  </si>
  <si>
    <t>در انجام مصاحبه با 10 نفر به صورت تصادفی، هر مورد مثبت 10 درصد</t>
  </si>
  <si>
    <t>در بازدید از 10 مکان به شکل تصادفی ، هر مورد 10 درصد</t>
  </si>
  <si>
    <t>صد درد صد اماکن عمومی  حائز شرایط دریافت گواهینامۀ مکان بدون دخانیات(TFP Cert) شده اند.</t>
  </si>
  <si>
    <t xml:space="preserve">درصد چک لیست تکمیل شده  برای جلسات به کل جلسات برگزار شده </t>
  </si>
  <si>
    <t>درصد اخطار صادر شده برای متخلفین به کل متخلفین شناسایی یا گزارش شده</t>
  </si>
  <si>
    <t>10 مورد از قلیان سراها  که با طرح های دیگر جایگزین شده اند.</t>
  </si>
  <si>
    <t>هر مورد قلیان سرای جایگزین شده 10 درصد</t>
  </si>
  <si>
    <t>بازدید تصادفی از 5 محل در خیابان منتخب که امکان نصب تابلوی هشدار دخانیات در آن نصب شده، به ازاء هر تابلوی هشدار 20 درصد</t>
  </si>
  <si>
    <t>بازدید تصادفی از 5 محل در خیابان منتخب که امکان نصب بیلبورد آموزشی  در آن نصب شده، به ازاء هربیلبورد 20 درصد</t>
  </si>
  <si>
    <t>وجود لیست اسامی همراه با شمارۀ تلفن و کد ملی سفیران سلامت خانوار</t>
  </si>
  <si>
    <t>به ازاء هر درصد از خانوارهایی که سفیر خانوار معرفی کرده اند یک درصد</t>
  </si>
  <si>
    <t xml:space="preserve"> یکی از خیابان های اصلی که حائز دریافت گواهینامۀ خیابان بدون دخانیات شود.</t>
  </si>
  <si>
    <t>وجود یکی از خیابان های شهر به عنوان خیابان بدون دخانیات( 100 درصد خروجی را دریافت میکند)</t>
  </si>
  <si>
    <t>هر 100خانۀ بدون دخانیات 1 درصد یعنی شاخص هدف 1000 خانۀ بدون دخانیات است.</t>
  </si>
  <si>
    <t>تعداد خانه هایی که شرایط دریافت گواهینامۀ خانۀ بدون دخانیات را دارند.</t>
  </si>
  <si>
    <t>درصد مراکز خدمات جامع سلامت دولتی که  خدمات ترک دخانیات را ارائه میکنند.</t>
  </si>
  <si>
    <t>به ازاء هر مرکز 12.5 درصد یعنی برای شهر دویست هزار نفره 8 مرکز ارائه ی خدمات ترک مورد انتظار است.</t>
  </si>
  <si>
    <t xml:space="preserve">معرفی یک خط تلفن برای راهنمایی شهروندان در مورد خدمات ترک دخانیات </t>
  </si>
  <si>
    <t>درصدی از پزشکان، کارشناسان سلامت روان و مراقبین سلامت که دورۀ بازآموزی مشاوره و ترک دخانیات گذرانده اند.</t>
  </si>
  <si>
    <t>وجود گزارش مکتوب و تصویری برای صد درصد کمپین ها</t>
  </si>
  <si>
    <t>درصد کمپین هایی که گزارش مکتوب و تصویری دارند.</t>
  </si>
  <si>
    <t>بسته های جوان و نوجوان 40 درصد، بستۀ میانسال 30 درصد، بستۀ سالمند 30 درصد</t>
  </si>
  <si>
    <t>در بازدید از 10 وسیلۀ نقلیه به شکل تصادفی، هر مورد 10 درصد</t>
  </si>
  <si>
    <t xml:space="preserve"> در بازدید تصادفی از 10 وسیلۀ نقلیه عمومی  که حائز شرایط دریافت گواهینامۀ خودرو بدون دخانیات(TFA)، هر وسیله 10درصد</t>
  </si>
  <si>
    <t>در مصاحبۀ تصادفی با 10 نفر از شهروندان هر نفر مطلع 10 درصد</t>
  </si>
  <si>
    <t>درصد متخلفینی که حکم پلمب آنان اجراء شده به کل موارد صدور حکم پلمب</t>
  </si>
  <si>
    <t>در بازدید از 10 میدان به شکل تصادفی ، هر مورد 10 درصد</t>
  </si>
  <si>
    <t>درصد شهروندان اموزش دیده در 10 مورد مصاحبۀ تصادفی هر مورد 10 درصد</t>
  </si>
  <si>
    <t>هر درصد از تخلفات گزارش شده توسط شهروندان 4 درصد محاسبه میگردد.</t>
  </si>
  <si>
    <t>درصد متخلفینی که با آنان برخورد قانونی صورت گرفته است.</t>
  </si>
  <si>
    <t>در 10 مورد بازدید تصادفی هر مرکز فروش بدون قفسۀ فروش مواد دخانی 10 درصد</t>
  </si>
  <si>
    <t>در صد درصد موارد تخلف برخورد قانونی صورت گرفته است</t>
  </si>
  <si>
    <t>درصد موارد برخورد قانونی صورت گرفته با متخلفین.</t>
  </si>
  <si>
    <t>اخذ حمایت مکتوب از نمایندگان مجلس در برنامه های کنترل دخانیات</t>
  </si>
  <si>
    <t>درصد اخذ رضایت مکتوب از نمایندگان به کل نمایندگان</t>
  </si>
  <si>
    <t>افزایش هر یک درصد قیمت دخانیات یک درصد تحقق هدف</t>
  </si>
  <si>
    <t>درصد افزایش قیمت دخانیات در اثر افزایش عوارض شهرداری</t>
  </si>
  <si>
    <t xml:space="preserve">تعدادسازمان های مردم نهاد که برای مشارکت در دخانیات اعلام آمادگی کرده اند </t>
  </si>
  <si>
    <t>هر سازمان مردم نهاد فعال در برنامه های کنترل دخانیات 10 درصد(شاخص هدف 10سازمان فعال)</t>
  </si>
  <si>
    <t>در مصاحبۀ تصادفی با 10 نفر از متصدیان هر نفر مطلع 10 درصد</t>
  </si>
  <si>
    <t>درصد پروانه های باطل شده مراکز و اماکنی که بدون پروانه فروش به فروش محصولات دخانی اقدام کردند به کل مراکز فروش.</t>
  </si>
  <si>
    <t>در مصاحبۀ تصادفی با 10 نفر از شهروندان تأیید هر نفر مبنی بر عدم فروش دخانیات به زیر 18 سال، 10 درصد</t>
  </si>
  <si>
    <t>در مصاحبۀ تصادفی با 10 نفر از شهروندان تأیید هر نفر مبنی بر عدم فروش نخی دخانیات ،10  درصد</t>
  </si>
  <si>
    <t>در 10 مورد بازدید تصادفی هر مرکز فروش بدون تابلوی فروش مواد دخانی 10 درصد</t>
  </si>
  <si>
    <t>در 10 مورد بازدید تصادفی هر مرکز فروش که مواد دخانی قاچاق نمیفروشد، 10 درصد</t>
  </si>
  <si>
    <t>در 10 مورد بازدید تصادفی هر مرکز فروش که عدم فروش مواد دخانی در حریم 100 متری ازمراکز آموزشی، مذهبی، فرهنگی و ورزشی را رعایت میکنند.هر مورد 10 درصد.</t>
  </si>
  <si>
    <t>در 10 مورد بازدید تصادفی هر دکۀ مطبوعاتی که مواد دخانی نمیفروشد، هر دکه  10درصد</t>
  </si>
  <si>
    <t>در 10 مورد بازدیداز مراکز مجاز که داوطلبانه محصولات دخانی را نمیفروشند.هر مورد 10 درصد</t>
  </si>
  <si>
    <t>در 10 مورد بازدیداز مراکز فروشی  که در سه سال اخیر به عدم فروش محصولات دخانی پایبند بوده اند.هر مورد 10 درصد</t>
  </si>
  <si>
    <t>به ازاء هر 20 هزار نفر یک مرکز ارائه خدمات مشاوره و ترک دخانیات وجود دارد.</t>
  </si>
  <si>
    <t xml:space="preserve"> بررسی مستندات </t>
  </si>
  <si>
    <t xml:space="preserve"> مصاحبه</t>
  </si>
  <si>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B Zar"/>
        <charset val="178"/>
      </rPr>
      <t>کاهش  دسترسی به محصولات دخانی</t>
    </r>
  </si>
  <si>
    <t>ضریب پیامد</t>
  </si>
  <si>
    <t xml:space="preserve"> جمع امتیاز پیامدها</t>
  </si>
  <si>
    <t>خیابان هایی که گواهینامۀ خیابان بدون دخانیات(TFPs Cert) را دریافت کرده اند.</t>
  </si>
  <si>
    <t>خانه های که گواهینامۀ خانۀ بدون دخانیات(TFPh Cert) را دریافت کرده اند.</t>
  </si>
  <si>
    <t>هر خیابان بدون دخانیات 10امتیاز(یک خیابان)</t>
  </si>
  <si>
    <t>تیپ یک 1 تیپ دو 2 امتیاز و تیپ سه 3 امتیاز  و تیپ چهار 4حداکثر 10امتیاز</t>
  </si>
  <si>
    <t>مسئول اجراء</t>
  </si>
  <si>
    <t>هر وسیلۀ نقلیۀ عمومی بدون دخانیات 1امتیاز</t>
  </si>
  <si>
    <t>هر خانه بدون دخانیات 0.5 امتیاز</t>
  </si>
  <si>
    <t>یپ یک 1 تیپ دو 2 امتیاز و تیپ سه 3 امتیاز  و تیپ چهار 4حداکثر 10امتیاز</t>
  </si>
  <si>
    <r>
      <t>پایش مصرف دخانیات و سیاست های پیشگیری از آنها (Monitoring)</t>
    </r>
    <r>
      <rPr>
        <sz val="12"/>
        <color rgb="FFFF0000"/>
        <rFont val="B Zar"/>
        <charset val="178"/>
      </rPr>
      <t>M</t>
    </r>
    <r>
      <rPr>
        <sz val="12"/>
        <color theme="1"/>
        <rFont val="B Zar"/>
        <charset val="178"/>
      </rPr>
      <t>POWERS</t>
    </r>
  </si>
  <si>
    <r>
      <t>ساماندهی فروش محصولات دخانی MPOWER</t>
    </r>
    <r>
      <rPr>
        <sz val="12"/>
        <color rgb="FFFF0000"/>
        <rFont val="B Zar"/>
        <charset val="178"/>
      </rPr>
      <t>S</t>
    </r>
    <r>
      <rPr>
        <sz val="12"/>
        <color theme="1"/>
        <rFont val="B Zar"/>
        <charset val="178"/>
      </rPr>
      <t>(Supply)</t>
    </r>
  </si>
  <si>
    <t>شاخص(سنجه)</t>
  </si>
  <si>
    <t>G2O3A5</t>
  </si>
  <si>
    <t>G2O4A8</t>
  </si>
  <si>
    <t>مشاهده و بررسی مستندات</t>
  </si>
  <si>
    <t xml:space="preserve">درصد اماکن عمومی بازدید شده </t>
  </si>
  <si>
    <t>درصد اماکن عمومی که هشدارهای ممنوعیت استعمال دخانیات درآن نصب شده است.</t>
  </si>
  <si>
    <t>تعداد متصدیانی که از ممنوعیت مصرف دخانیات در اماکن عمومی اطلاع دارند به تعداد کل ضرب در صد</t>
  </si>
  <si>
    <t>تعداد اماکن عمومی که هشدارهای ممنوعیت استعمال دخانیات درآن نصب شده است به تعداد کل اماکن عمومی  ضرب در صد</t>
  </si>
  <si>
    <t>نحوۀ محاسبه خروجی</t>
  </si>
  <si>
    <t xml:space="preserve">نحوۀ محاسبه شاخص </t>
  </si>
  <si>
    <t xml:space="preserve">درصد اماکن عمومی شناسایی شده حایز شرایط دریافت گواهینامۀ مکان بدون دخانیات(TFP Cert) </t>
  </si>
  <si>
    <t>در انجام مصاحبه با 5 نفر به صورت تصادفی، هر متصدی مطلع 20 درصد در نظر گرفته شود.</t>
  </si>
  <si>
    <t>در بازدید از 5 مکان به شکل تصادفی ، هر مورد هشدار نصب شده 20درصد در نظر گرفته شود.</t>
  </si>
  <si>
    <t xml:space="preserve">تعداد اماکن عمومی بازدید شده به تعداد کل اماکن ضرب در صد </t>
  </si>
  <si>
    <t xml:space="preserve">تعداد اماکن عمومی که حایز شرایط دریافت گواهینامۀ مکان بدون دخانیات(TFP Cert) هستند به تعداد کل اماکن حایز شرایط ضرب در صد </t>
  </si>
  <si>
    <t>در بررسی تصادفی  ده پرونده امکنه، هر مورد بازدید شده، 10 درصد در نظر گرفته شود.</t>
  </si>
  <si>
    <t>در مشاهده تصادفی 10 امکنه، هر مورد تایید شده حایز شرایط، 10 درصد در نظر گرفته شود.</t>
  </si>
  <si>
    <t>اعلام حمایت مکتوب</t>
  </si>
  <si>
    <t xml:space="preserve">اعلام حمایت مکتوب صد درصد در نظر گرفته شود. </t>
  </si>
  <si>
    <t xml:space="preserve">درصد وسایل نقلیۀ عمومی شناسایی شده حایز شرایط دریافت گواهینامۀ وسایل نقلیۀ عمومی بدون دخانیات(TFA Cert) </t>
  </si>
  <si>
    <t xml:space="preserve"> درصد  وسایل نقلیۀ عمومی که  هشدارهای ممنوعیت استعمال دخانیات را نصب کرده اند.</t>
  </si>
  <si>
    <t>تعداد وسایل نقلیۀ عمومی که هشدارهای ممنوعیت استعمال دخانیات درآن نصب شده است به تعداد کل  وسایل نقلیۀ عمومی  ضرب در صد</t>
  </si>
  <si>
    <t>در بازدید از 10 وسیلۀ نقلیه به شکل تصادفی، هر مورد 10 درصد در نظر گرفته شود.</t>
  </si>
  <si>
    <t xml:space="preserve">تعداد وسایل نقلیۀ عمومی که حایز شرایط دریافت گواهینامۀ وسایل نقلیۀ عمومی بدون دخانیات(TFA Cert) هستند به تعداد کل  وسایل نقلیۀ عمومی  ضرب در صد </t>
  </si>
  <si>
    <t>در مشاهده تصادفی 10  وسایل نقلیۀ عمومی هر مورد تایید شده ، 10 درصد در نظر گرفته شود.</t>
  </si>
  <si>
    <t xml:space="preserve"> در صد اتحادیه های مرتبط که کتبا از ممنوعیت عرضه قلیان مطلع شده اند.</t>
  </si>
  <si>
    <t>هماهنگی و جلب مشارکت هر اتحادیه 20درصد در نظر گرفته شود.</t>
  </si>
  <si>
    <t>تعداد شهروندانی که از ممنوعیت پایدار عرضه قلیان اطلاع دارند به کل شهروندان ضرب در صد</t>
  </si>
  <si>
    <t>درصد اماکن عمومی که هشدارهای ممنوعیت عرضۀ قلیان درآن نصب شده است.</t>
  </si>
  <si>
    <t>تعداد اماکن عمومی که هشدارهای ممنوعیت  عرضۀ قلیان درآن نصب شده است به تعداد کل اماکن عمومی  ضرب در صد</t>
  </si>
  <si>
    <t>در بازدید از 10مکان به شکل تصادفی ، هر مورد هشدار نصب شده 10درصد در نظر گرفته شود.</t>
  </si>
  <si>
    <t>درصد مراکز شناسایی شده عرضه کننده قلیان.</t>
  </si>
  <si>
    <t xml:space="preserve">تعداد مراکز شناسایی شده عرضه کننده قلیان به تعداد کل اماکن عمومی ضرب در صد </t>
  </si>
  <si>
    <t xml:space="preserve">تعداد اخطارهای صادر شده  به تعداد کل اماکن عمومی متخلف ضرب در صد </t>
  </si>
  <si>
    <t xml:space="preserve"> در بررسی ده پرونده هر اخطار صادر شده 10 درصد در نظر گرفته شود</t>
  </si>
  <si>
    <t xml:space="preserve">درصد پلمب اماکن متخلف </t>
  </si>
  <si>
    <t xml:space="preserve"> در بررسی ده پرونده تخلف هر مورد پلمپ10 درصد در نظر گرفته شود</t>
  </si>
  <si>
    <t xml:space="preserve">به ازای جلب مشارکت هر سمن 10درصد در نظر گرفته شود. </t>
  </si>
  <si>
    <t>تعداد هشدار نصب شده به تعداد نقاطی که امکان نصب در انجا وجود دارد  ضرب در صد</t>
  </si>
  <si>
    <t>تعداد سفیر سلامت جذب شده به کل  خانوارها ضرب در صد.</t>
  </si>
  <si>
    <t xml:space="preserve"> درصد سفیر سلامت جذب شده.</t>
  </si>
  <si>
    <t xml:space="preserve">به ازاء هر درصد از خانوارهایی که سفیر خانوار معرفی کرده اند یک درصد امتیازدر نظر گرفته شود. </t>
  </si>
  <si>
    <t xml:space="preserve">به ازاء هر درصد از خانه هایی که تایید شدند یک درصد امتیازدر نظر گرفته شود. </t>
  </si>
  <si>
    <t>تعدادی از متصدیان که از ممنوعیت تبلیغات محصولات دخانی اطلاع دارند به کل متصدیان ضربدر صد</t>
  </si>
  <si>
    <t xml:space="preserve"> درصد اماکن فروش محصولات دخانی که ممنوعیت فروش محصولات دخانی قاچاق را رعایت میکنند.</t>
  </si>
  <si>
    <t>تعداد متصدیان مراکز و اماکن عمومی شهر که کتبا از ممنوعیت عرضه و فروش محصولات دخانی بدون پروانه فروش مطلع گردیده‌اند به کل متصدیان ضربدر صد</t>
  </si>
  <si>
    <t>تعدادی از اماکن  مجاز فروش محصولات دخانی  که ممنوعیت فروش زیر 18 سال را رعایت میکنند به کل اماکن ضربدر صد</t>
  </si>
  <si>
    <t>تعداد از اماکن  مجاز فروش محصولات دخانی  که ممنوعیت فروش نخی سیگار را رعایت میکنند به کل اماکن مجاز فروش محصولات دخانی ضربدر صد</t>
  </si>
  <si>
    <t>تعداد نوآوری های انجام شده به کل فعالیت های این هدف ضربدر صد</t>
  </si>
  <si>
    <t>تعداد نوآوری انجام شده بر حسب تیپ بندی انجام شده</t>
  </si>
  <si>
    <t>نوآوری از تیپ های چهارگانه هر کدام به ترتیب تیپ یک 10 درصد، تیپ دو 20 درصد، تیپ سه30 درصد و تیپ چهار 40 درصد</t>
  </si>
  <si>
    <t xml:space="preserve"> پوشش اطلاع رسانی از طریق نصب تابلو </t>
  </si>
  <si>
    <t>در بازدید از 5 نقطه کلیدی به شکل تصادفی ، هر مورد 20 درصد در نظر گرفته شود.</t>
  </si>
  <si>
    <t>هر کمپین که گزارش مکتوب و تصویری دارد 50 درصد در نظر گرفته شود.</t>
  </si>
  <si>
    <t xml:space="preserve"> در 10 مورد مصاحبۀ تصادفی هرفرد مطلع  10 درصد</t>
  </si>
  <si>
    <t>درصد آشنایی شهروندان  با سامانۀ 190</t>
  </si>
  <si>
    <t xml:space="preserve">اطلاع رسانی مردم درخصوص ارسال گزارش تخلفات حوزه کنترل دخانیات در سامانه 190 </t>
  </si>
  <si>
    <t xml:space="preserve">درصد آگاهی متصدیان  از ممنوعیت تبلیغات محصولات دخانی </t>
  </si>
  <si>
    <t>در مصاحبۀ تصادفی با 10 نفر از متصدیان هر نفر مطلع 10 درصددرصد در نظر گرفته شود.</t>
  </si>
  <si>
    <t>نوآوری از تیپ های چهارگانه هر کدام به ترتیب 10 درصد، 20 درصد، 30 درصد و 40 درصددرصد در نظر گرفته شود.</t>
  </si>
  <si>
    <t xml:space="preserve"> درصد اجرای ممنوعیت استفاده از تابلو تبلیغاتی فروش محصولات دخانی </t>
  </si>
  <si>
    <t>تعداد مراکز فروش محصولات دخانی که در آنها  تابلو تبلیغاتی فروش محصولات دخانی وجود ندارد به کل مراکز فروش ضربدر صد</t>
  </si>
  <si>
    <t>در 10 مورد بازدید تصادفی هر مرکز فروش بدون تابلوی تبلیغاتی فروش مواد دخانی 10درصد در نظر گرفته شود.</t>
  </si>
  <si>
    <t xml:space="preserve"> درصد اجرای ممنوعیت  قفسه های فروش نمایش محصولات دخانی </t>
  </si>
  <si>
    <t>تعداد مراکز فروش محصولات دخانی که در آنها  قفسه های فروش نمایشی محصولات دخانی وجود ندارد به کل مراکز فروش ضربدر صد</t>
  </si>
  <si>
    <t>در 10 مورد بازدید تصادفی هر مرکز فروش بدون قفسۀ فروش نمایشی مواد دخانی 10 درصددرصد در نظر گرفته شود.</t>
  </si>
  <si>
    <t xml:space="preserve"> درصد موارد تخلف تبلیغات محصولات دخانی که با آنها برخورد قانونی صورت گرفته</t>
  </si>
  <si>
    <t>به ازای هر یک درصد مورد برخورد قانونی صورت گرفته با متخلفین یک درصد در نظر گرفته شود.</t>
  </si>
  <si>
    <t xml:space="preserve"> درصد آگاهی متصدیان مراکز عرضه و فروش محصولات دخانی از الزام اخذ پروانه فروش</t>
  </si>
  <si>
    <t>اخذعاملیت مجازعمده فروشی/ خرده فروشی محصولات دخانی</t>
  </si>
  <si>
    <t xml:space="preserve"> تعداد مراکز مجاز فروش محصولات دخانی که پروانه عاملیت فروش را دریافت نموده اند به کل مراکز مجاز فروش محصولات دخانی ضربدر صد</t>
  </si>
  <si>
    <t>در بازدید تصادفی از 10 واحد صنفی فروش محصولات دخانی به ازای هر واحد دارای پروانه 10 درصد در نظر گرفته شود.</t>
  </si>
  <si>
    <t xml:space="preserve"> به ازای هر ده درصد صدور پروانه فروش در سامانه ایرانیان اصناف 10 درصد در نظر گرفته شود</t>
  </si>
  <si>
    <t xml:space="preserve"> اعمال قانون ممنوعیت فروش محصولات دخانی در مراکز فاقد پروانه فروش</t>
  </si>
  <si>
    <t xml:space="preserve"> درصد صدور پروانه عاملیت مجاز فروش محصولات دخانی در مراکز مجاز</t>
  </si>
  <si>
    <t xml:space="preserve"> درصد اعمال قانون در مراکز فروش محصولات دخانی بدون پروانه</t>
  </si>
  <si>
    <t xml:space="preserve"> به ازای هر یک درصد اعمال قانون یک درصد در نظر گرفته شود</t>
  </si>
  <si>
    <t xml:space="preserve"> درصد رعایت حریم 100 متری اماکن  مجاز فروش محصولات دخانی از مراکز آموزشی، مذهبی، فرهنگی و ورزشی  </t>
  </si>
  <si>
    <t xml:space="preserve"> تعداد اماکن  مجاز فروش محصولات دخانی که حریم 100 متری ازمراکز آموزشی، مذهبی، فرهنگی و ورزشی را رعایت میکنند به کل اماکن مجاز فروش محصولات دخانی ضربدر صد</t>
  </si>
  <si>
    <t>تعداد اماکن فروش محصولات دخانی که ممنوعیت فروش محصولات دخانی قاچاق را رعایت میکنند به کل اماکن فروش محصولات دخانی ضربدر صد</t>
  </si>
  <si>
    <t xml:space="preserve">درصد رعایت ممنوعیت فروش محصولات دخانی در دکه های مطبوعاتی </t>
  </si>
  <si>
    <t>تعداد دکه های مطبوعاتی که ممنوعیت فروش محصولات دخانی را رعایت میکنند به کل دکه های مطبوعاتی ضربدر صد</t>
  </si>
  <si>
    <t xml:space="preserve"> تعداد واحدهای صنفی متخلف معرفی شده به مراجع قضایی به کل اماکن صنفی فاقد پروانه فروش محصولات دخانی ضربدر صد</t>
  </si>
  <si>
    <t>درصد متصدیان مراکز مجاز که داوطلبانه محصولات دخانی را نمی فروشند.</t>
  </si>
  <si>
    <t>تعداد متصدیان مراکز مجاز فروش که داوطلبانه محصولات دخانی را نمی فروشند به کل مراکز مجاز فروش ضربدر صد</t>
  </si>
  <si>
    <t xml:space="preserve"> تقدیر از کسبه پایبند به عدم فروش محصولات دخانی</t>
  </si>
  <si>
    <t>درصد کسبۀ پایبند به عدم فروش محصولات دخانی که تقدیر نامه دریافت کرده اند.</t>
  </si>
  <si>
    <t>تعداد کسبۀ پایبند به عدم فروش مواد دخانی که تقدیر نامه دریافت کردند به کل کسبه پایبند ضربدر صد</t>
  </si>
  <si>
    <t>در مصاحبۀ تصادفی با 10 نفر از شهروندان تأیید هر نفر مبنی بر عدم فروش دخانیات به زیر 18 سال، 10 درصد در نظر گرفته شود.</t>
  </si>
  <si>
    <t>در مصاحبۀ تصادفی با 10 نفر از شهروندان تأیید هر نفر مبنی بر عدم فروش نخی دخانیات ،10  درصد در نظر گرفته شود.</t>
  </si>
  <si>
    <t>در 10 مورد بازدید تصادفی هر مرکز فروش که مواد دخانی قاچاق نمی فروشد، 10 درصد در نظر گرفته شود.</t>
  </si>
  <si>
    <t>در 10 مورد بازدید تصادفی هر مرکز فروش که عدم فروش مواد دخانی در حریم 100 متری ازمراکز آموزشی، مذهبی، فرهنگی و ورزشی را رعایت میکنند.هر مورد 10 درصد. در نظر گرفته شود.</t>
  </si>
  <si>
    <t>در 10 مورد بازدید تصادفی از دکۀ مطبوعاتی که مواد دخانی نمی فروشد، هر دکه  10درصد در نظر گرفته شود.</t>
  </si>
  <si>
    <t>در 10 مورد بازدید از مراکز فروشی  که در سال اخیر به عدم فروش محصولات دخانی پایبند بوده اند.هر مورد صدور تقدیرنامه 10 درصد در نظر گرفته شود.</t>
  </si>
  <si>
    <t>تعداد متخلفینی که پلمپ شده به کل متخلفین ضرب در صد</t>
  </si>
  <si>
    <t>تعداد کمپین های اطلاع رسانی برگزار شده به کمپین های مصوب ضربدر صد</t>
  </si>
  <si>
    <t>تعداد موارد تخلف تبلیغات محصولات دخانی که با آنها برخورد قانونی صورت گرفته به کل موارد تخلف تبلیغات  ضربدر  صد</t>
  </si>
  <si>
    <t>اهداف راهبردی</t>
  </si>
  <si>
    <t>کاهش مواجهه با دود دست دوم</t>
  </si>
  <si>
    <t>کاهش دسترسی به محصولات دخانی</t>
  </si>
  <si>
    <t>استراتژی ها</t>
  </si>
  <si>
    <t>G1: ارزیابی منظم وضعیت مصرف دخانیات و سیاست های پیشگیرانه از آن</t>
  </si>
  <si>
    <r>
      <t xml:space="preserve"> محافظت از مردم در برابر دود دخانیات (Protection)M</t>
    </r>
    <r>
      <rPr>
        <sz val="12"/>
        <color rgb="FFFF0000"/>
        <rFont val="B Zar"/>
        <charset val="178"/>
      </rPr>
      <t>P</t>
    </r>
    <r>
      <rPr>
        <sz val="12"/>
        <color theme="1"/>
        <rFont val="B Zar"/>
        <charset val="178"/>
      </rPr>
      <t>OWERS</t>
    </r>
  </si>
  <si>
    <t xml:space="preserve">G2:  بهبود شرایط محافظت از مردم در برابر دود دخانیات </t>
  </si>
  <si>
    <t xml:space="preserve">G3: افزایش دسترسی به خدمات ترک دخانیات   </t>
  </si>
  <si>
    <r>
      <t>ارائه خدمات ترک دخانیات برای شهروندان (MP</t>
    </r>
    <r>
      <rPr>
        <sz val="12"/>
        <color rgb="FFFF0000"/>
        <rFont val="B Zar"/>
        <charset val="178"/>
      </rPr>
      <t>O</t>
    </r>
    <r>
      <rPr>
        <sz val="12"/>
        <color theme="1"/>
        <rFont val="B Zar"/>
        <charset val="178"/>
      </rPr>
      <t>WERS(Offer)</t>
    </r>
  </si>
  <si>
    <r>
      <t xml:space="preserve"> هشدار در مورد مخاطرات مصرف دخانیات(Warning)MPO</t>
    </r>
    <r>
      <rPr>
        <sz val="12"/>
        <color rgb="FFFF0000"/>
        <rFont val="B Zar"/>
        <charset val="178"/>
      </rPr>
      <t>W</t>
    </r>
    <r>
      <rPr>
        <sz val="12"/>
        <color theme="1"/>
        <rFont val="B Zar"/>
        <charset val="178"/>
      </rPr>
      <t>ERS</t>
    </r>
  </si>
  <si>
    <t>G4: گسترش و فراگیری هشدارها در مورد مخاطرات مصرف دخانیات</t>
  </si>
  <si>
    <r>
      <t>اعمال محدودیت های مربوط به تبلیغات و ترویج و حمایت از محصولات دخانی (Enforcement)MPOW</t>
    </r>
    <r>
      <rPr>
        <sz val="12"/>
        <color rgb="FFFF0000"/>
        <rFont val="B Zar"/>
        <charset val="178"/>
      </rPr>
      <t>E</t>
    </r>
    <r>
      <rPr>
        <sz val="12"/>
        <color theme="1"/>
        <rFont val="B Zar"/>
        <charset val="178"/>
      </rPr>
      <t>RS</t>
    </r>
  </si>
  <si>
    <t>G5: تشدید محدودیت های مربوط به تبلیغات و ترویج و حمایت از محصولات دخانی</t>
  </si>
  <si>
    <t>G6: افزایش قیمت محصولات دخانی از طریق افزایش مالیات</t>
  </si>
  <si>
    <t xml:space="preserve">G7: بهبود ساماندهی فروش محصولات دخانی </t>
  </si>
  <si>
    <t>ضریب هدف راهبردی</t>
  </si>
  <si>
    <t>تعداد خانه هایی که شرایط دریافت گواهینامۀ خانۀ بدون دخانیات را دارند  به کل خانه ها ضربدر صد</t>
  </si>
  <si>
    <t>تعداد  اتحادیه های مرتبط که کتبا از ممنوعیت عرضه قلیان مطلع شده اند به کل اتحادیه های مرتبط ضربدر صد.</t>
  </si>
  <si>
    <t xml:space="preserve"> عنوان فعالیت</t>
  </si>
  <si>
    <t>شیوۀ ارزیابی</t>
  </si>
  <si>
    <t>خروجی(Output) هر فعالیت( فصلی  به درصد )</t>
  </si>
  <si>
    <t>نحوۀ محاسبه امتیاز پیامد</t>
  </si>
  <si>
    <t>ارزیابی  وضعیت مصرف دخانیات و سیاستهای پیشگیرانه در ابتدای پروژۀ " روستای بدون دخانیات"</t>
  </si>
  <si>
    <t>اطلاع رسانی و اگاه سازی رانندگان وسایل نقلیه عمومی</t>
  </si>
  <si>
    <t>پیگیری نصب هشدار ممنوعیت استعمال دخانیات در وسایل نقلیه عمومی (سرویس مدرسه،تاکسی، اتوبوس،و ...)</t>
  </si>
  <si>
    <t xml:space="preserve">اطلاع رسانی منظم در سطح روستا در زمینه ممنوعیت پایدار عرضه قلیان در امکان عمومی </t>
  </si>
  <si>
    <t>نصب هشدار ممنوعیت استعمال دخانیات در اماکن عمومی</t>
  </si>
  <si>
    <t>بازدید و شناسایی مراکز عرضه  کننده قلیان</t>
  </si>
  <si>
    <t>پیگیری نصب هشدار ممنوعیت استعمال دخانیات در میدان اصلی روستا</t>
  </si>
  <si>
    <t>شناسایی  خانه هایی که حائز شرایط دریافت گواهینامۀ خانه  بدون دخانیات(TFH Cert)  را دارند.</t>
  </si>
  <si>
    <t>بازآموزی بهورز روستا در مورد شناسایی و ارجاع داوطلبان ترک دخانیات  به مرکز خدمات جامع سلامت</t>
  </si>
  <si>
    <t>نصب تابلوهای اطلاع رسانی در میدان اصلی روستا و دیگر نقاط کلیدی که نشانگر خطرات ناشی از استعمال دخانیات باشد.</t>
  </si>
  <si>
    <t xml:space="preserve">اطلاع رسانی ممنوعیت تبلبغات محصولات دخانی درمراکز فروش محصولات دخانی( خرده فروش/عرضه کننده)  </t>
  </si>
  <si>
    <t>شناسایی وسایل نقلیۀ عمومی  حائز شرایط دریافت گواهینامۀ خودرو بدون دخانیات(TFA)</t>
  </si>
  <si>
    <t>درصد اهالی روستا که از ممنوعیت پایدار عرضه قلیان اطلاع دارند.</t>
  </si>
  <si>
    <t xml:space="preserve"> درصد پوشش تابلو های هشدار دهنده ممنوعیت استعمال دخانیات در میدان و خیابان اصلی روستا</t>
  </si>
  <si>
    <t>تعداد بهورزان آموزش دیده به کل بهورزان روستا ضربدرصد</t>
  </si>
  <si>
    <t>درصد بهورزان آموزش دیده</t>
  </si>
  <si>
    <t>درصد اهالی روستا که با فرآیند ترک دخانیات و نظام ارجاع از طریق خانۀ بهداشت آشنایی دارند</t>
  </si>
  <si>
    <t>درصد اهالی روستا که با فرآیند ترک دخانیات و نظام ارجاع از طریق خانۀ بهداشت آشنایی دارند به کل اهالی روستا ضربدر صد</t>
  </si>
  <si>
    <t>تعداد اهالی آگاه شدۀ روستا  با مضرات دخانیات از طریق آموزش های عمومی به کل شهروندان ضربدر صد</t>
  </si>
  <si>
    <t>تعداد اهالی روستا که با سامانۀ 190در حوزه کنترل دخانیات آشنایی دارند به کل شهروندان ضربدر صد</t>
  </si>
  <si>
    <t>اطلاع رسانی و آگاه سازی متصدیان</t>
  </si>
  <si>
    <t>کد و عنوان هدف کلان</t>
  </si>
  <si>
    <t>به میزان درصد بهورزان آموزش دیده درصد خروجی در نظر گرفته شود.</t>
  </si>
  <si>
    <t>در بازدید از 10 مکان به شکل تصادفی ، هر مورد 10 درصد  در نظر گرفته شود.</t>
  </si>
  <si>
    <t xml:space="preserve"> به ازاء نصب هر تابلوی هشدار 20 درصد در نظر گرفته شود.( 5 تابلو)</t>
  </si>
  <si>
    <t>آگاهی همۀ اهالی روستا نسبت به مخاطرات و مضرات دخانیات.</t>
  </si>
  <si>
    <t xml:space="preserve"> انجام پیمایش با کیفیت قابل قبول </t>
  </si>
  <si>
    <t>در صورت انجام پیمایش با کیفیت قابل قبول 100 درصد در نظر گرفته می شود</t>
  </si>
  <si>
    <t>نوآوری از تیپ های چهارگانه هر کدام به ترتیب تیپ یک 10 درصد، تیپ دو 20 درصد، تیپ سه30 درصد و تیپ چهار 40 درصددر نظر گرفته شود.</t>
  </si>
  <si>
    <t>پیگیری نصب هشدار ممنوعیت استعمال دخانیات در اماکن عمومی(رستوران /قهوه خانه/سفره خانه سنتی/ مدرسه، مسجد، پارک، ...)</t>
  </si>
  <si>
    <t xml:space="preserve">درصد متصدیان مطلع  از ممنوعیت مصرف دخانیات در اماکن عمومی </t>
  </si>
  <si>
    <t>درصد شهروندان آموزش دیده</t>
  </si>
  <si>
    <t xml:space="preserve"> درصد اماکن مجاز فروش محصولات دخانی  که ممنوعیت فروش زیر 18 سال را رعایت میکنند.</t>
  </si>
  <si>
    <t xml:space="preserve"> درصد اماکن  مجاز فروش محصولات دخانی  که ممنوعیت فروش نخی سیگار را رعایت میکنند.</t>
  </si>
  <si>
    <t>در مصاحبۀ تصادفی با 20 نفر از شهروندان هر نفر مطلع 5 درصددر نظر گرفته شود.</t>
  </si>
  <si>
    <t>نوآوری از تیپ های چهارگانه هر کدام به ترتیب تیپ یک 10 درصد، تیپ دو 20 درصد، تیپ سه30 درصد و تیپ چهار 40 درصد در نظر گرفته شود.</t>
  </si>
  <si>
    <t>به ازای هر مرکز مجاز که داوطلبانه محصولات دخانی را نمیفروشند.20 درصد در نظر گرفته شود.</t>
  </si>
  <si>
    <t xml:space="preserve">هر مکان عمومی بدون دخانیات  2 امتیاز </t>
  </si>
  <si>
    <t>گزارش کامل 10 امتیاز</t>
  </si>
  <si>
    <t>هر مکان عمومی بدون دخانیات(قلیان) 3 امتیاز</t>
  </si>
  <si>
    <t xml:space="preserve"> درصد افراد موفق به ترک دخانیات</t>
  </si>
  <si>
    <t>به ازا هر  مصرف کننده محصول دخانی که موفق به ترک شده است (ماندگاری در ترک یکسال) یک امتیاز</t>
  </si>
  <si>
    <t>در پیمایش انجام شده  100 درصد شهروندان  به مضرات دخانیات آگاهی دارند . هر20 درصد 1امتیاز</t>
  </si>
  <si>
    <t>به ازاء هرگزارش تخلف توسط مردم یک امتیاز در نظر گرفته میشود</t>
  </si>
  <si>
    <t>هیچ تبلیغی برای دخانیات در سطح روستا دیده نمیشود</t>
  </si>
  <si>
    <t xml:space="preserve">در بازدید از 10 مکان پر تردد و مرکز روستا نباید هیچ تبلیغی برای دخانیات وجود داشته باشد.هر مکان فاقد تبلیغات  2 امتیاز </t>
  </si>
  <si>
    <t>هر فروشگاه  مجاز بکه کلیه ضوابط فروش دخانیات را رعایت می کند 1امتیاز.</t>
  </si>
  <si>
    <t xml:space="preserve">پلمپ اماکن متخلف </t>
  </si>
  <si>
    <t xml:space="preserve">معرفی متخلف به مرکز خدمات جامع سلامت </t>
  </si>
  <si>
    <t>اطلاع رسانی و هماهنگی با اتحادیه های صنفی شهرستان</t>
  </si>
  <si>
    <t xml:space="preserve"> حمایت صد در صدی  بخشداری و دهیاری</t>
  </si>
  <si>
    <t>جلب مشارکت شوراهای اسلامی روستا و هیات امنا مساجد</t>
  </si>
  <si>
    <t>درصد اماکن متخلف  معرفی به مرکز</t>
  </si>
  <si>
    <t>درصد جلب مشارکت شوراها در پیاده سازی طرح</t>
  </si>
  <si>
    <t>تعداد شوراهایی که مشارکت آنها در برنامه جلب شده به کل شوراهای روستا ضرب در صد</t>
  </si>
  <si>
    <t>اعلام حمایت مکتوب توسط بخشداری و نیروی انتظامی</t>
  </si>
  <si>
    <t>هماهنگی با بخشداری، دهیاری و پاسگاه نیروی انتظامی برای پیاده سازی طرح</t>
  </si>
  <si>
    <t xml:space="preserve"> حمایت صد در صدی بخشداری، دهیاری و نیروی انتظامی برای پیاده سازی طرح</t>
  </si>
  <si>
    <t xml:space="preserve">اطلاع رسانی به اهالی روستا در مورد فرآیند مراجعه و ارجاع خدمات مشاوره و ترک  دخانیات از خانۀ بهداشت به مرکز خدمات جامع سلامت </t>
  </si>
  <si>
    <t>تعداد نقاط کلیدی روستا که در آنها تابلوهای مخاطرات نصب شده به کل نقاط کلیدی ضربدر صد</t>
  </si>
  <si>
    <t>نظارت بر اجرای ممنوعیت استفاده از تابلوهای تبلیغاتی  فروش محصولات دخانی</t>
  </si>
  <si>
    <t xml:space="preserve">اطلاع رسانی و آگاه سازی عرضه کنندگان محصولات دخانی در مورد اخذ عاملیت مجاز عمده فروشی/ خرده فروش </t>
  </si>
  <si>
    <t xml:space="preserve">تعدادکمپین های اطلاع رسانی برگزار شده به کمپین های مصوب (هر شش ماه یک کمپین اطلاع رسانی)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</si>
</sst>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3000401]0"/>
    <numFmt numFmtId="166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2"/>
      <name val="B Zar"/>
      <charset val="178"/>
    </font>
    <font>
      <sz val="11"/>
      <color theme="1"/>
      <name val="B Titr"/>
      <charset val="178"/>
    </font>
    <font>
      <b/>
      <sz val="12"/>
      <name val="B Titr"/>
      <charset val="178"/>
    </font>
    <font>
      <sz val="11"/>
      <color rgb="FF000000"/>
      <name val="F_Titr"/>
      <charset val="2"/>
    </font>
    <font>
      <sz val="12"/>
      <color theme="1"/>
      <name val="B Titr"/>
      <charset val="178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color theme="1"/>
      <name val="B Titr"/>
      <charset val="178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Calibri Light"/>
      <family val="2"/>
      <scheme val="major"/>
    </font>
    <font>
      <sz val="8"/>
      <color theme="1"/>
      <name val="B Nazanin"/>
      <charset val="178"/>
    </font>
    <font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12"/>
      <color theme="1"/>
      <name val="B Zar"/>
      <charset val="178"/>
    </font>
    <font>
      <b/>
      <sz val="12"/>
      <name val="B Zar"/>
      <charset val="178"/>
    </font>
    <font>
      <b/>
      <sz val="12"/>
      <color rgb="FF000000"/>
      <name val="B Zar"/>
      <charset val="178"/>
    </font>
    <font>
      <sz val="12"/>
      <color theme="1"/>
      <name val="B Zar"/>
      <charset val="178"/>
    </font>
    <font>
      <b/>
      <sz val="12"/>
      <color rgb="FFFF0000"/>
      <name val="B Zar"/>
      <charset val="178"/>
    </font>
    <font>
      <sz val="7"/>
      <color theme="1"/>
      <name val="Times New Roman"/>
      <family val="1"/>
    </font>
    <font>
      <sz val="14"/>
      <color theme="1"/>
      <name val="B Zar"/>
      <charset val="178"/>
    </font>
    <font>
      <sz val="12"/>
      <color theme="1"/>
      <name val="Calibri"/>
      <family val="2"/>
      <scheme val="minor"/>
    </font>
    <font>
      <b/>
      <sz val="11"/>
      <color theme="1"/>
      <name val="B Zar"/>
      <charset val="178"/>
    </font>
    <font>
      <sz val="11"/>
      <color theme="1"/>
      <name val="B Zar"/>
      <charset val="178"/>
    </font>
    <font>
      <sz val="11"/>
      <name val="B Zar"/>
      <charset val="178"/>
    </font>
    <font>
      <sz val="12"/>
      <color rgb="FFFF0000"/>
      <name val="B Zar"/>
      <charset val="178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EE6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F6FC6"/>
        <bgColor indexed="64"/>
      </patternFill>
    </fill>
    <fill>
      <patternFill patternType="solid">
        <fgColor rgb="FFE7EB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D9DC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47BC3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7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165" fontId="4" fillId="4" borderId="1" xfId="0" applyNumberFormat="1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right" vertical="center" wrapText="1" readingOrder="2"/>
    </xf>
    <xf numFmtId="0" fontId="4" fillId="5" borderId="3" xfId="0" applyFont="1" applyFill="1" applyBorder="1" applyAlignment="1">
      <alignment horizontal="right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right" vertical="center" wrapText="1" readingOrder="2"/>
    </xf>
    <xf numFmtId="0" fontId="4" fillId="5" borderId="1" xfId="0" applyFont="1" applyFill="1" applyBorder="1" applyAlignment="1">
      <alignment horizontal="right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165" fontId="4" fillId="6" borderId="1" xfId="0" applyNumberFormat="1" applyFont="1" applyFill="1" applyBorder="1" applyAlignment="1">
      <alignment horizontal="right" vertical="center" wrapText="1" readingOrder="2"/>
    </xf>
    <xf numFmtId="0" fontId="2" fillId="7" borderId="2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right" vertical="center" wrapText="1" readingOrder="2"/>
    </xf>
    <xf numFmtId="0" fontId="2" fillId="8" borderId="2" xfId="0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right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right" vertical="center" wrapText="1" readingOrder="2"/>
    </xf>
    <xf numFmtId="0" fontId="2" fillId="10" borderId="2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right" vertical="center" wrapText="1" readingOrder="2"/>
    </xf>
    <xf numFmtId="0" fontId="2" fillId="10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12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12" borderId="1" xfId="0" applyFont="1" applyFill="1" applyBorder="1" applyAlignment="1">
      <alignment horizontal="center" vertical="center" wrapText="1"/>
    </xf>
    <xf numFmtId="9" fontId="4" fillId="12" borderId="1" xfId="0" applyNumberFormat="1" applyFont="1" applyFill="1" applyBorder="1" applyAlignment="1">
      <alignment horizontal="center" vertical="center" wrapText="1"/>
    </xf>
    <xf numFmtId="166" fontId="4" fillId="12" borderId="1" xfId="1" applyNumberFormat="1" applyFont="1" applyFill="1" applyBorder="1" applyAlignment="1">
      <alignment horizontal="center" vertical="center" wrapText="1" readingOrder="1"/>
    </xf>
    <xf numFmtId="0" fontId="4" fillId="12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2"/>
    </xf>
    <xf numFmtId="0" fontId="3" fillId="13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 readingOrder="2"/>
    </xf>
    <xf numFmtId="165" fontId="4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readingOrder="2"/>
    </xf>
    <xf numFmtId="9" fontId="4" fillId="3" borderId="3" xfId="0" applyNumberFormat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12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1"/>
    </xf>
    <xf numFmtId="9" fontId="4" fillId="12" borderId="1" xfId="0" applyNumberFormat="1" applyFont="1" applyFill="1" applyBorder="1" applyAlignment="1">
      <alignment horizontal="center" vertical="center" wrapText="1" readingOrder="1"/>
    </xf>
    <xf numFmtId="9" fontId="7" fillId="14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2"/>
    </xf>
    <xf numFmtId="166" fontId="4" fillId="12" borderId="1" xfId="1" applyNumberFormat="1" applyFont="1" applyFill="1" applyBorder="1" applyAlignment="1">
      <alignment horizontal="right" vertical="center" wrapText="1" readingOrder="1"/>
    </xf>
    <xf numFmtId="166" fontId="4" fillId="6" borderId="1" xfId="1" applyNumberFormat="1" applyFont="1" applyFill="1" applyBorder="1" applyAlignment="1">
      <alignment horizontal="right" vertical="center" wrapText="1" readingOrder="1"/>
    </xf>
    <xf numFmtId="166" fontId="4" fillId="6" borderId="1" xfId="1" applyNumberFormat="1" applyFont="1" applyFill="1" applyBorder="1" applyAlignment="1">
      <alignment horizontal="center" vertical="center" wrapText="1" readingOrder="1"/>
    </xf>
    <xf numFmtId="166" fontId="4" fillId="5" borderId="1" xfId="1" applyNumberFormat="1" applyFont="1" applyFill="1" applyBorder="1" applyAlignment="1">
      <alignment horizontal="center" vertical="center" wrapText="1" readingOrder="1"/>
    </xf>
    <xf numFmtId="165" fontId="4" fillId="6" borderId="1" xfId="0" applyNumberFormat="1" applyFont="1" applyFill="1" applyBorder="1" applyAlignment="1">
      <alignment horizontal="center" vertical="center" wrapText="1" readingOrder="1"/>
    </xf>
    <xf numFmtId="165" fontId="4" fillId="6" borderId="1" xfId="0" applyNumberFormat="1" applyFont="1" applyFill="1" applyBorder="1" applyAlignment="1">
      <alignment horizontal="center" vertical="center" wrapText="1" readingOrder="2"/>
    </xf>
    <xf numFmtId="165" fontId="4" fillId="5" borderId="1" xfId="0" applyNumberFormat="1" applyFont="1" applyFill="1" applyBorder="1" applyAlignment="1">
      <alignment horizontal="center" vertical="center" wrapText="1" readingOrder="1"/>
    </xf>
    <xf numFmtId="0" fontId="4" fillId="15" borderId="1" xfId="0" applyFont="1" applyFill="1" applyBorder="1" applyAlignment="1">
      <alignment horizontal="center" vertical="center" wrapText="1" readingOrder="1"/>
    </xf>
    <xf numFmtId="9" fontId="4" fillId="1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9" fontId="7" fillId="16" borderId="1" xfId="0" applyNumberFormat="1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 readingOrder="2"/>
    </xf>
    <xf numFmtId="165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 readingOrder="1"/>
    </xf>
    <xf numFmtId="165" fontId="4" fillId="7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 readingOrder="2"/>
    </xf>
    <xf numFmtId="165" fontId="4" fillId="9" borderId="1" xfId="0" applyNumberFormat="1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 readingOrder="1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1"/>
    </xf>
    <xf numFmtId="0" fontId="5" fillId="7" borderId="3" xfId="0" applyFont="1" applyFill="1" applyBorder="1" applyAlignment="1">
      <alignment horizontal="right" vertical="center" wrapText="1" readingOrder="2"/>
    </xf>
    <xf numFmtId="0" fontId="0" fillId="0" borderId="1" xfId="0" applyBorder="1"/>
    <xf numFmtId="165" fontId="5" fillId="4" borderId="1" xfId="0" applyNumberFormat="1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right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12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right" vertical="center" wrapText="1" readingOrder="2"/>
    </xf>
    <xf numFmtId="165" fontId="5" fillId="6" borderId="1" xfId="0" applyNumberFormat="1" applyFont="1" applyFill="1" applyBorder="1" applyAlignment="1">
      <alignment horizontal="right" vertical="center" wrapText="1" readingOrder="2"/>
    </xf>
    <xf numFmtId="0" fontId="5" fillId="8" borderId="1" xfId="0" applyFont="1" applyFill="1" applyBorder="1" applyAlignment="1">
      <alignment horizontal="right" vertical="center" wrapText="1" readingOrder="2"/>
    </xf>
    <xf numFmtId="0" fontId="5" fillId="9" borderId="1" xfId="0" applyFont="1" applyFill="1" applyBorder="1" applyAlignment="1">
      <alignment horizontal="right" vertical="center" wrapText="1" readingOrder="2"/>
    </xf>
    <xf numFmtId="0" fontId="5" fillId="1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9" fillId="22" borderId="1" xfId="0" applyFont="1" applyFill="1" applyBorder="1" applyAlignment="1">
      <alignment horizontal="right" vertical="center" wrapText="1" readingOrder="2"/>
    </xf>
    <xf numFmtId="0" fontId="9" fillId="24" borderId="1" xfId="0" applyFont="1" applyFill="1" applyBorder="1" applyAlignment="1">
      <alignment horizontal="right" vertical="center" wrapText="1" readingOrder="2"/>
    </xf>
    <xf numFmtId="0" fontId="0" fillId="23" borderId="1" xfId="0" applyFill="1" applyBorder="1" applyAlignment="1">
      <alignment horizontal="center"/>
    </xf>
    <xf numFmtId="0" fontId="0" fillId="0" borderId="14" xfId="0" applyBorder="1"/>
    <xf numFmtId="0" fontId="11" fillId="25" borderId="15" xfId="0" applyFont="1" applyFill="1" applyBorder="1" applyAlignment="1">
      <alignment horizontal="center" vertical="center" wrapText="1" readingOrder="1"/>
    </xf>
    <xf numFmtId="0" fontId="12" fillId="26" borderId="15" xfId="0" applyFont="1" applyFill="1" applyBorder="1" applyAlignment="1">
      <alignment horizontal="center" vertical="center" wrapText="1" readingOrder="1"/>
    </xf>
    <xf numFmtId="0" fontId="16" fillId="0" borderId="0" xfId="0" applyFont="1"/>
    <xf numFmtId="0" fontId="0" fillId="5" borderId="0" xfId="0" applyFill="1"/>
    <xf numFmtId="0" fontId="16" fillId="5" borderId="0" xfId="0" applyFont="1" applyFill="1"/>
    <xf numFmtId="0" fontId="17" fillId="27" borderId="0" xfId="0" applyFont="1" applyFill="1"/>
    <xf numFmtId="0" fontId="0" fillId="22" borderId="1" xfId="0" applyFill="1" applyBorder="1"/>
    <xf numFmtId="0" fontId="0" fillId="5" borderId="1" xfId="0" applyFill="1" applyBorder="1"/>
    <xf numFmtId="0" fontId="18" fillId="0" borderId="19" xfId="0" applyFont="1" applyBorder="1" applyAlignment="1">
      <alignment horizontal="right" vertical="center" wrapText="1" readingOrder="2"/>
    </xf>
    <xf numFmtId="0" fontId="18" fillId="0" borderId="18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18" fillId="0" borderId="12" xfId="0" applyFont="1" applyBorder="1" applyAlignment="1">
      <alignment horizontal="right" vertical="center" wrapText="1" readingOrder="2"/>
    </xf>
    <xf numFmtId="0" fontId="9" fillId="24" borderId="0" xfId="0" applyFont="1" applyFill="1" applyBorder="1" applyAlignment="1">
      <alignment horizontal="right" vertical="center" wrapText="1" readingOrder="2"/>
    </xf>
    <xf numFmtId="0" fontId="19" fillId="17" borderId="1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19" borderId="2" xfId="0" applyFont="1" applyFill="1" applyBorder="1" applyAlignment="1">
      <alignment horizontal="center" vertical="center" wrapText="1" readingOrder="2"/>
    </xf>
    <xf numFmtId="0" fontId="19" fillId="2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/>
    </xf>
    <xf numFmtId="0" fontId="19" fillId="28" borderId="1" xfId="0" applyFont="1" applyFill="1" applyBorder="1" applyAlignment="1">
      <alignment horizontal="center" vertical="center" wrapText="1" readingOrder="2"/>
    </xf>
    <xf numFmtId="0" fontId="19" fillId="28" borderId="1" xfId="0" applyFont="1" applyFill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21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/>
    </xf>
    <xf numFmtId="0" fontId="19" fillId="19" borderId="4" xfId="0" applyFont="1" applyFill="1" applyBorder="1" applyAlignment="1">
      <alignment horizontal="center" vertical="center" wrapText="1" readingOrder="2"/>
    </xf>
    <xf numFmtId="0" fontId="19" fillId="19" borderId="5" xfId="0" applyFont="1" applyFill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28" borderId="5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/>
    </xf>
    <xf numFmtId="0" fontId="19" fillId="28" borderId="5" xfId="0" applyFont="1" applyFill="1" applyBorder="1" applyAlignment="1">
      <alignment horizontal="center" vertical="center" wrapText="1"/>
    </xf>
    <xf numFmtId="0" fontId="19" fillId="29" borderId="2" xfId="0" applyFont="1" applyFill="1" applyBorder="1" applyAlignment="1">
      <alignment horizontal="center" vertical="center" wrapText="1" readingOrder="2"/>
    </xf>
    <xf numFmtId="0" fontId="23" fillId="0" borderId="0" xfId="0" applyFont="1" applyBorder="1" applyAlignment="1">
      <alignment horizontal="center" vertical="center"/>
    </xf>
    <xf numFmtId="0" fontId="20" fillId="29" borderId="2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 readingOrder="2"/>
    </xf>
    <xf numFmtId="0" fontId="19" fillId="19" borderId="4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20" fillId="19" borderId="1" xfId="0" applyFont="1" applyFill="1" applyBorder="1" applyAlignment="1">
      <alignment horizontal="center" vertical="center" wrapText="1" readingOrder="2"/>
    </xf>
    <xf numFmtId="0" fontId="20" fillId="19" borderId="1" xfId="0" applyFont="1" applyFill="1" applyBorder="1" applyAlignment="1">
      <alignment horizontal="center" vertical="center" wrapText="1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19" fillId="29" borderId="1" xfId="0" applyFont="1" applyFill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21" fillId="24" borderId="0" xfId="0" applyFont="1" applyFill="1" applyBorder="1" applyAlignment="1">
      <alignment horizontal="center" vertical="center"/>
    </xf>
    <xf numFmtId="0" fontId="26" fillId="22" borderId="10" xfId="0" applyFont="1" applyFill="1" applyBorder="1" applyAlignment="1">
      <alignment horizontal="center" vertical="center" wrapText="1" readingOrder="2"/>
    </xf>
    <xf numFmtId="0" fontId="26" fillId="22" borderId="5" xfId="0" applyFont="1" applyFill="1" applyBorder="1" applyAlignment="1">
      <alignment horizontal="center" vertical="center" wrapText="1" readingOrder="2"/>
    </xf>
    <xf numFmtId="0" fontId="28" fillId="0" borderId="0" xfId="0" applyFont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9" fontId="25" fillId="11" borderId="10" xfId="0" applyNumberFormat="1" applyFont="1" applyFill="1" applyBorder="1" applyAlignment="1">
      <alignment horizontal="center" vertical="center" wrapText="1" readingOrder="2"/>
    </xf>
    <xf numFmtId="49" fontId="25" fillId="11" borderId="5" xfId="0" applyNumberFormat="1" applyFont="1" applyFill="1" applyBorder="1" applyAlignment="1">
      <alignment horizontal="center" vertical="center" wrapText="1" readingOrder="2"/>
    </xf>
    <xf numFmtId="49" fontId="25" fillId="2" borderId="4" xfId="0" applyNumberFormat="1" applyFont="1" applyFill="1" applyBorder="1" applyAlignment="1">
      <alignment horizontal="center" vertical="center" wrapText="1" readingOrder="2"/>
    </xf>
    <xf numFmtId="49" fontId="25" fillId="11" borderId="1" xfId="0" applyNumberFormat="1" applyFont="1" applyFill="1" applyBorder="1" applyAlignment="1">
      <alignment horizontal="center" vertical="center" wrapText="1" readingOrder="2"/>
    </xf>
    <xf numFmtId="49" fontId="25" fillId="5" borderId="1" xfId="0" applyNumberFormat="1" applyFont="1" applyFill="1" applyBorder="1" applyAlignment="1">
      <alignment horizontal="center" vertical="center" wrapText="1" readingOrder="2"/>
    </xf>
    <xf numFmtId="49" fontId="25" fillId="2" borderId="1" xfId="0" applyNumberFormat="1" applyFont="1" applyFill="1" applyBorder="1" applyAlignment="1">
      <alignment horizontal="center" vertical="center" wrapText="1" readingOrder="2"/>
    </xf>
    <xf numFmtId="49" fontId="25" fillId="22" borderId="1" xfId="0" applyNumberFormat="1" applyFont="1" applyFill="1" applyBorder="1" applyAlignment="1">
      <alignment horizontal="center" vertical="center" wrapText="1" readingOrder="2"/>
    </xf>
    <xf numFmtId="49" fontId="25" fillId="22" borderId="8" xfId="0" applyNumberFormat="1" applyFont="1" applyFill="1" applyBorder="1" applyAlignment="1">
      <alignment horizontal="center" vertical="center" wrapText="1" readingOrder="2"/>
    </xf>
    <xf numFmtId="49" fontId="25" fillId="22" borderId="2" xfId="0" applyNumberFormat="1" applyFont="1" applyFill="1" applyBorder="1" applyAlignment="1">
      <alignment horizontal="center" vertical="center" wrapText="1" readingOrder="2"/>
    </xf>
    <xf numFmtId="49" fontId="25" fillId="22" borderId="3" xfId="0" applyNumberFormat="1" applyFont="1" applyFill="1" applyBorder="1" applyAlignment="1">
      <alignment horizontal="center" vertical="center" wrapText="1" readingOrder="2"/>
    </xf>
    <xf numFmtId="49" fontId="25" fillId="2" borderId="3" xfId="0" applyNumberFormat="1" applyFont="1" applyFill="1" applyBorder="1" applyAlignment="1">
      <alignment horizontal="center" vertical="center" wrapText="1" readingOrder="2"/>
    </xf>
    <xf numFmtId="49" fontId="25" fillId="2" borderId="22" xfId="0" applyNumberFormat="1" applyFont="1" applyFill="1" applyBorder="1" applyAlignment="1">
      <alignment horizontal="center" vertical="center" wrapText="1" readingOrder="2"/>
    </xf>
    <xf numFmtId="49" fontId="25" fillId="2" borderId="21" xfId="0" applyNumberFormat="1" applyFont="1" applyFill="1" applyBorder="1" applyAlignment="1">
      <alignment horizontal="center" vertical="center" wrapText="1" readingOrder="2"/>
    </xf>
    <xf numFmtId="49" fontId="30" fillId="0" borderId="0" xfId="0" applyNumberFormat="1" applyFont="1" applyAlignment="1">
      <alignment vertical="center" wrapText="1"/>
    </xf>
    <xf numFmtId="0" fontId="25" fillId="3" borderId="6" xfId="0" applyFont="1" applyFill="1" applyBorder="1" applyAlignment="1">
      <alignment horizontal="center" vertical="center" wrapText="1" readingOrder="2"/>
    </xf>
    <xf numFmtId="49" fontId="25" fillId="3" borderId="6" xfId="0" applyNumberFormat="1" applyFont="1" applyFill="1" applyBorder="1" applyAlignment="1">
      <alignment horizontal="center" vertical="center" wrapText="1" readingOrder="2"/>
    </xf>
    <xf numFmtId="0" fontId="26" fillId="2" borderId="25" xfId="0" applyFont="1" applyFill="1" applyBorder="1" applyAlignment="1">
      <alignment horizontal="center" vertical="center" wrapText="1" readingOrder="2"/>
    </xf>
    <xf numFmtId="0" fontId="27" fillId="22" borderId="3" xfId="0" applyFont="1" applyFill="1" applyBorder="1" applyAlignment="1">
      <alignment horizontal="right" vertical="center" wrapText="1" readingOrder="2"/>
    </xf>
    <xf numFmtId="0" fontId="27" fillId="0" borderId="3" xfId="0" applyFont="1" applyFill="1" applyBorder="1" applyAlignment="1">
      <alignment horizontal="right" vertical="center" wrapText="1" readingOrder="2"/>
    </xf>
    <xf numFmtId="0" fontId="29" fillId="0" borderId="3" xfId="0" applyFont="1" applyFill="1" applyBorder="1" applyAlignment="1">
      <alignment horizontal="right" vertical="center" wrapText="1" readingOrder="2"/>
    </xf>
    <xf numFmtId="0" fontId="28" fillId="0" borderId="26" xfId="0" applyFont="1" applyBorder="1" applyAlignment="1">
      <alignment vertical="center" wrapText="1"/>
    </xf>
    <xf numFmtId="0" fontId="28" fillId="22" borderId="26" xfId="0" applyFont="1" applyFill="1" applyBorder="1" applyAlignment="1">
      <alignment vertical="center" wrapText="1"/>
    </xf>
    <xf numFmtId="0" fontId="28" fillId="2" borderId="26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49" fontId="30" fillId="0" borderId="1" xfId="0" applyNumberFormat="1" applyFont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26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30" fillId="2" borderId="0" xfId="0" applyNumberFormat="1" applyFont="1" applyFill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 readingOrder="2"/>
    </xf>
    <xf numFmtId="0" fontId="28" fillId="5" borderId="1" xfId="0" applyFont="1" applyFill="1" applyBorder="1" applyAlignment="1">
      <alignment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2" borderId="2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49" fontId="25" fillId="2" borderId="7" xfId="0" applyNumberFormat="1" applyFont="1" applyFill="1" applyBorder="1" applyAlignment="1">
      <alignment horizontal="center" vertical="center" wrapText="1" readingOrder="2"/>
    </xf>
    <xf numFmtId="0" fontId="28" fillId="2" borderId="5" xfId="0" applyFont="1" applyFill="1" applyBorder="1" applyAlignment="1">
      <alignment vertical="center" wrapText="1"/>
    </xf>
    <xf numFmtId="0" fontId="28" fillId="3" borderId="1" xfId="0" applyFont="1" applyFill="1" applyBorder="1" applyAlignment="1"/>
    <xf numFmtId="0" fontId="28" fillId="0" borderId="1" xfId="0" applyFont="1" applyBorder="1" applyAlignment="1"/>
    <xf numFmtId="0" fontId="28" fillId="2" borderId="3" xfId="0" applyFont="1" applyFill="1" applyBorder="1" applyAlignment="1"/>
    <xf numFmtId="0" fontId="28" fillId="2" borderId="1" xfId="0" applyFont="1" applyFill="1" applyBorder="1" applyAlignment="1"/>
    <xf numFmtId="0" fontId="28" fillId="0" borderId="3" xfId="0" applyFont="1" applyBorder="1" applyAlignment="1"/>
    <xf numFmtId="0" fontId="28" fillId="5" borderId="3" xfId="0" applyFont="1" applyFill="1" applyBorder="1" applyAlignment="1"/>
    <xf numFmtId="0" fontId="28" fillId="5" borderId="1" xfId="0" applyFont="1" applyFill="1" applyBorder="1" applyAlignment="1"/>
    <xf numFmtId="0" fontId="28" fillId="0" borderId="24" xfId="0" applyFont="1" applyBorder="1" applyAlignment="1"/>
    <xf numFmtId="0" fontId="28" fillId="2" borderId="2" xfId="0" applyFont="1" applyFill="1" applyBorder="1" applyAlignment="1"/>
    <xf numFmtId="0" fontId="28" fillId="2" borderId="4" xfId="0" applyFont="1" applyFill="1" applyBorder="1" applyAlignment="1"/>
    <xf numFmtId="0" fontId="28" fillId="2" borderId="5" xfId="0" applyFont="1" applyFill="1" applyBorder="1" applyAlignment="1"/>
    <xf numFmtId="0" fontId="28" fillId="0" borderId="0" xfId="0" applyFont="1" applyAlignment="1"/>
    <xf numFmtId="0" fontId="31" fillId="5" borderId="1" xfId="0" applyFont="1" applyFill="1" applyBorder="1" applyAlignment="1">
      <alignment horizontal="center" vertical="center" wrapText="1" readingOrder="2"/>
    </xf>
    <xf numFmtId="0" fontId="33" fillId="5" borderId="1" xfId="0" applyFont="1" applyFill="1" applyBorder="1" applyAlignment="1">
      <alignment horizontal="center" vertical="center" wrapText="1" readingOrder="2"/>
    </xf>
    <xf numFmtId="0" fontId="34" fillId="4" borderId="1" xfId="0" applyFont="1" applyFill="1" applyBorder="1" applyAlignment="1">
      <alignment horizontal="center" vertical="center" wrapText="1" readingOrder="2"/>
    </xf>
    <xf numFmtId="49" fontId="31" fillId="30" borderId="1" xfId="0" applyNumberFormat="1" applyFont="1" applyFill="1" applyBorder="1" applyAlignment="1">
      <alignment horizontal="center" vertical="center" wrapText="1" readingOrder="2"/>
    </xf>
    <xf numFmtId="0" fontId="9" fillId="30" borderId="1" xfId="0" applyFont="1" applyFill="1" applyBorder="1" applyAlignment="1">
      <alignment horizontal="center" vertical="center" wrapText="1"/>
    </xf>
    <xf numFmtId="0" fontId="34" fillId="30" borderId="1" xfId="0" applyFont="1" applyFill="1" applyBorder="1" applyAlignment="1">
      <alignment horizontal="center" vertical="center" wrapText="1" readingOrder="2"/>
    </xf>
    <xf numFmtId="0" fontId="34" fillId="30" borderId="1" xfId="0" applyFont="1" applyFill="1" applyBorder="1" applyAlignment="1">
      <alignment horizontal="center" vertical="center" wrapText="1"/>
    </xf>
    <xf numFmtId="9" fontId="34" fillId="30" borderId="1" xfId="0" applyNumberFormat="1" applyFont="1" applyFill="1" applyBorder="1" applyAlignment="1">
      <alignment horizontal="center" vertical="center" wrapText="1"/>
    </xf>
    <xf numFmtId="166" fontId="34" fillId="30" borderId="1" xfId="1" applyNumberFormat="1" applyFont="1" applyFill="1" applyBorder="1" applyAlignment="1">
      <alignment horizontal="center" vertical="center" wrapText="1" readingOrder="1"/>
    </xf>
    <xf numFmtId="0" fontId="34" fillId="30" borderId="1" xfId="0" applyFont="1" applyFill="1" applyBorder="1" applyAlignment="1">
      <alignment horizontal="center" vertical="center" wrapText="1" readingOrder="1"/>
    </xf>
    <xf numFmtId="165" fontId="34" fillId="30" borderId="1" xfId="0" applyNumberFormat="1" applyFont="1" applyFill="1" applyBorder="1" applyAlignment="1">
      <alignment horizontal="center" vertical="center" wrapText="1" readingOrder="1"/>
    </xf>
    <xf numFmtId="49" fontId="31" fillId="33" borderId="1" xfId="0" applyNumberFormat="1" applyFont="1" applyFill="1" applyBorder="1" applyAlignment="1">
      <alignment horizontal="center" vertical="center" wrapText="1" readingOrder="2"/>
    </xf>
    <xf numFmtId="49" fontId="31" fillId="6" borderId="1" xfId="0" applyNumberFormat="1" applyFont="1" applyFill="1" applyBorder="1" applyAlignment="1">
      <alignment horizontal="center" vertical="center" wrapText="1" readingOrder="2"/>
    </xf>
    <xf numFmtId="49" fontId="34" fillId="33" borderId="1" xfId="0" applyNumberFormat="1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34" fillId="32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 readingOrder="2"/>
    </xf>
    <xf numFmtId="49" fontId="31" fillId="5" borderId="1" xfId="0" applyNumberFormat="1" applyFont="1" applyFill="1" applyBorder="1" applyAlignment="1">
      <alignment horizontal="center" vertical="center" wrapText="1" readingOrder="2"/>
    </xf>
    <xf numFmtId="0" fontId="31" fillId="2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1" fillId="30" borderId="1" xfId="0" applyNumberFormat="1" applyFont="1" applyFill="1" applyBorder="1" applyAlignment="1">
      <alignment horizontal="center" vertical="center" wrapText="1"/>
    </xf>
    <xf numFmtId="0" fontId="31" fillId="30" borderId="1" xfId="0" applyFont="1" applyFill="1" applyBorder="1" applyAlignment="1">
      <alignment horizontal="center" vertical="center" wrapText="1" readingOrder="2"/>
    </xf>
    <xf numFmtId="49" fontId="31" fillId="8" borderId="1" xfId="0" applyNumberFormat="1" applyFont="1" applyFill="1" applyBorder="1" applyAlignment="1">
      <alignment horizontal="center" vertical="center" wrapText="1" readingOrder="2"/>
    </xf>
    <xf numFmtId="49" fontId="31" fillId="31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49" fontId="31" fillId="5" borderId="1" xfId="0" applyNumberFormat="1" applyFont="1" applyFill="1" applyBorder="1" applyAlignment="1">
      <alignment horizontal="center" vertical="center" wrapText="1"/>
    </xf>
    <xf numFmtId="49" fontId="31" fillId="32" borderId="1" xfId="0" applyNumberFormat="1" applyFont="1" applyFill="1" applyBorder="1" applyAlignment="1">
      <alignment horizontal="center" vertical="center" wrapText="1"/>
    </xf>
    <xf numFmtId="0" fontId="31" fillId="32" borderId="1" xfId="0" applyFont="1" applyFill="1" applyBorder="1" applyAlignment="1">
      <alignment horizontal="center" vertical="center" wrapText="1"/>
    </xf>
    <xf numFmtId="0" fontId="9" fillId="30" borderId="1" xfId="0" applyFont="1" applyFill="1" applyBorder="1" applyAlignment="1">
      <alignment horizontal="right" vertical="center" wrapText="1"/>
    </xf>
    <xf numFmtId="0" fontId="34" fillId="6" borderId="1" xfId="0" applyFont="1" applyFill="1" applyBorder="1" applyAlignment="1">
      <alignment horizontal="right" vertical="center" wrapText="1"/>
    </xf>
    <xf numFmtId="0" fontId="34" fillId="8" borderId="1" xfId="0" applyFont="1" applyFill="1" applyBorder="1" applyAlignment="1">
      <alignment horizontal="right" vertical="center" wrapText="1"/>
    </xf>
    <xf numFmtId="0" fontId="9" fillId="8" borderId="1" xfId="0" applyFont="1" applyFill="1" applyBorder="1" applyAlignment="1">
      <alignment horizontal="right" vertical="center" wrapText="1"/>
    </xf>
    <xf numFmtId="0" fontId="34" fillId="31" borderId="1" xfId="0" applyFont="1" applyFill="1" applyBorder="1" applyAlignment="1">
      <alignment horizontal="right" vertical="center" wrapText="1"/>
    </xf>
    <xf numFmtId="0" fontId="34" fillId="5" borderId="1" xfId="0" applyFont="1" applyFill="1" applyBorder="1" applyAlignment="1">
      <alignment horizontal="right" vertical="center" wrapText="1"/>
    </xf>
    <xf numFmtId="0" fontId="34" fillId="5" borderId="2" xfId="0" applyFont="1" applyFill="1" applyBorder="1" applyAlignment="1">
      <alignment horizontal="right" vertical="center" wrapText="1"/>
    </xf>
    <xf numFmtId="0" fontId="34" fillId="28" borderId="1" xfId="0" applyFont="1" applyFill="1" applyBorder="1" applyAlignment="1">
      <alignment horizontal="right" vertical="center" wrapText="1"/>
    </xf>
    <xf numFmtId="49" fontId="31" fillId="8" borderId="1" xfId="0" applyNumberFormat="1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31" fillId="8" borderId="1" xfId="0" applyNumberFormat="1" applyFont="1" applyFill="1" applyBorder="1" applyAlignment="1">
      <alignment horizontal="center" vertical="center" wrapText="1" readingOrder="2"/>
    </xf>
    <xf numFmtId="0" fontId="39" fillId="34" borderId="1" xfId="0" applyFont="1" applyFill="1" applyBorder="1" applyAlignment="1">
      <alignment horizontal="center" vertical="center" wrapText="1" readingOrder="2"/>
    </xf>
    <xf numFmtId="0" fontId="34" fillId="22" borderId="1" xfId="0" applyFont="1" applyFill="1" applyBorder="1" applyAlignment="1">
      <alignment horizontal="center" vertical="center" wrapText="1"/>
    </xf>
    <xf numFmtId="0" fontId="9" fillId="35" borderId="1" xfId="0" applyFont="1" applyFill="1" applyBorder="1" applyAlignment="1">
      <alignment horizontal="center" vertical="center" wrapText="1"/>
    </xf>
    <xf numFmtId="0" fontId="9" fillId="30" borderId="1" xfId="0" applyFont="1" applyFill="1" applyBorder="1" applyAlignment="1">
      <alignment horizontal="right" vertical="center" wrapText="1" readingOrder="2"/>
    </xf>
    <xf numFmtId="0" fontId="34" fillId="30" borderId="0" xfId="0" applyFont="1" applyFill="1" applyBorder="1" applyAlignment="1">
      <alignment horizontal="right" vertical="center" wrapText="1"/>
    </xf>
    <xf numFmtId="0" fontId="34" fillId="33" borderId="1" xfId="0" applyFont="1" applyFill="1" applyBorder="1" applyAlignment="1">
      <alignment horizontal="center" vertical="center" wrapText="1"/>
    </xf>
    <xf numFmtId="49" fontId="31" fillId="8" borderId="2" xfId="0" applyNumberFormat="1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 wrapText="1"/>
    </xf>
    <xf numFmtId="49" fontId="31" fillId="5" borderId="1" xfId="0" applyNumberFormat="1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right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34" fillId="32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34" fillId="8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9" fillId="4" borderId="2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0" fillId="5" borderId="5" xfId="0" applyFill="1" applyBorder="1"/>
    <xf numFmtId="0" fontId="34" fillId="37" borderId="1" xfId="0" applyFont="1" applyFill="1" applyBorder="1" applyAlignment="1">
      <alignment horizontal="center" vertical="center" wrapText="1"/>
    </xf>
    <xf numFmtId="0" fontId="9" fillId="3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9" fontId="9" fillId="30" borderId="1" xfId="0" applyNumberFormat="1" applyFont="1" applyFill="1" applyBorder="1" applyAlignment="1">
      <alignment horizontal="center" vertical="center" wrapText="1" readingOrder="2"/>
    </xf>
    <xf numFmtId="49" fontId="9" fillId="6" borderId="1" xfId="0" applyNumberFormat="1" applyFont="1" applyFill="1" applyBorder="1" applyAlignment="1">
      <alignment horizontal="center" vertical="center" wrapText="1" readingOrder="2"/>
    </xf>
    <xf numFmtId="49" fontId="9" fillId="8" borderId="1" xfId="0" applyNumberFormat="1" applyFont="1" applyFill="1" applyBorder="1" applyAlignment="1">
      <alignment horizontal="center" vertical="center" wrapText="1" readingOrder="2"/>
    </xf>
    <xf numFmtId="49" fontId="9" fillId="31" borderId="1" xfId="0" applyNumberFormat="1" applyFont="1" applyFill="1" applyBorder="1" applyAlignment="1">
      <alignment horizontal="center" vertical="center" wrapText="1"/>
    </xf>
    <xf numFmtId="49" fontId="9" fillId="37" borderId="1" xfId="0" applyNumberFormat="1" applyFont="1" applyFill="1" applyBorder="1" applyAlignment="1">
      <alignment horizontal="center" vertical="center" wrapText="1"/>
    </xf>
    <xf numFmtId="0" fontId="44" fillId="34" borderId="1" xfId="0" applyFont="1" applyFill="1" applyBorder="1" applyAlignment="1">
      <alignment horizontal="center" vertical="center"/>
    </xf>
    <xf numFmtId="0" fontId="44" fillId="34" borderId="1" xfId="0" applyFont="1" applyFill="1" applyBorder="1" applyAlignment="1">
      <alignment horizontal="center" vertical="center" wrapText="1"/>
    </xf>
    <xf numFmtId="0" fontId="45" fillId="34" borderId="1" xfId="0" applyFont="1" applyFill="1" applyBorder="1" applyAlignment="1">
      <alignment horizontal="center" vertical="center"/>
    </xf>
    <xf numFmtId="0" fontId="44" fillId="34" borderId="1" xfId="0" applyFont="1" applyFill="1" applyBorder="1" applyAlignment="1">
      <alignment horizontal="center" vertical="center" wrapText="1" readingOrder="2"/>
    </xf>
    <xf numFmtId="0" fontId="46" fillId="34" borderId="1" xfId="0" applyFont="1" applyFill="1" applyBorder="1" applyAlignment="1">
      <alignment horizontal="center" vertical="center" wrapText="1" readingOrder="2"/>
    </xf>
    <xf numFmtId="0" fontId="46" fillId="34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40" fillId="37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31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2" fillId="30" borderId="1" xfId="0" applyFont="1" applyFill="1" applyBorder="1" applyAlignment="1">
      <alignment horizontal="center" vertical="center" wrapText="1"/>
    </xf>
    <xf numFmtId="0" fontId="9" fillId="30" borderId="1" xfId="0" applyNumberFormat="1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center" vertical="center" wrapText="1" readingOrder="2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38" borderId="1" xfId="0" applyFont="1" applyFill="1" applyBorder="1" applyAlignment="1">
      <alignment horizontal="center" vertical="center" readingOrder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46" fillId="34" borderId="1" xfId="0" applyFont="1" applyFill="1" applyBorder="1" applyAlignment="1">
      <alignment horizontal="center" vertical="center" wrapText="1" readingOrder="1"/>
    </xf>
    <xf numFmtId="0" fontId="0" fillId="30" borderId="1" xfId="0" applyFont="1" applyFill="1" applyBorder="1" applyAlignment="1">
      <alignment horizontal="center" vertical="center" readingOrder="1"/>
    </xf>
    <xf numFmtId="0" fontId="17" fillId="30" borderId="1" xfId="0" applyFont="1" applyFill="1" applyBorder="1" applyAlignment="1">
      <alignment horizontal="center" vertical="center" readingOrder="1"/>
    </xf>
    <xf numFmtId="0" fontId="0" fillId="6" borderId="1" xfId="0" applyFont="1" applyFill="1" applyBorder="1" applyAlignment="1">
      <alignment horizontal="center" vertical="center" readingOrder="1"/>
    </xf>
    <xf numFmtId="0" fontId="0" fillId="8" borderId="1" xfId="0" applyFont="1" applyFill="1" applyBorder="1" applyAlignment="1">
      <alignment horizontal="center" vertical="center" readingOrder="1"/>
    </xf>
    <xf numFmtId="0" fontId="0" fillId="31" borderId="1" xfId="0" applyFont="1" applyFill="1" applyBorder="1" applyAlignment="1">
      <alignment horizontal="center" vertical="center" readingOrder="1"/>
    </xf>
    <xf numFmtId="0" fontId="31" fillId="37" borderId="1" xfId="0" applyFont="1" applyFill="1" applyBorder="1" applyAlignment="1">
      <alignment horizontal="center" vertical="center" wrapText="1" readingOrder="2"/>
    </xf>
    <xf numFmtId="0" fontId="0" fillId="4" borderId="1" xfId="0" applyFont="1" applyFill="1" applyBorder="1" applyAlignment="1">
      <alignment horizontal="center" vertical="center" readingOrder="1"/>
    </xf>
    <xf numFmtId="0" fontId="0" fillId="4" borderId="1" xfId="0" applyNumberFormat="1" applyFont="1" applyFill="1" applyBorder="1" applyAlignment="1">
      <alignment horizontal="center" vertical="center" readingOrder="1"/>
    </xf>
    <xf numFmtId="0" fontId="16" fillId="22" borderId="1" xfId="0" applyFont="1" applyFill="1" applyBorder="1" applyAlignment="1">
      <alignment horizontal="center" vertical="center" readingOrder="1"/>
    </xf>
    <xf numFmtId="0" fontId="0" fillId="22" borderId="1" xfId="0" applyFont="1" applyFill="1" applyBorder="1" applyAlignment="1">
      <alignment horizontal="center" vertical="center" readingOrder="1"/>
    </xf>
    <xf numFmtId="0" fontId="45" fillId="3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2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22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center" vertical="center" readingOrder="1"/>
    </xf>
    <xf numFmtId="0" fontId="34" fillId="22" borderId="0" xfId="0" applyFont="1" applyFill="1" applyBorder="1" applyAlignment="1">
      <alignment horizontal="center" vertical="center" wrapText="1"/>
    </xf>
    <xf numFmtId="49" fontId="9" fillId="36" borderId="1" xfId="0" applyNumberFormat="1" applyFont="1" applyFill="1" applyBorder="1" applyAlignment="1">
      <alignment horizontal="center" vertical="center" wrapText="1" readingOrder="2"/>
    </xf>
    <xf numFmtId="0" fontId="9" fillId="36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readingOrder="1"/>
    </xf>
    <xf numFmtId="0" fontId="9" fillId="30" borderId="1" xfId="0" applyFont="1" applyFill="1" applyBorder="1" applyAlignment="1">
      <alignment horizontal="center" vertical="center" wrapText="1"/>
    </xf>
    <xf numFmtId="0" fontId="38" fillId="30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31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5" fillId="22" borderId="0" xfId="0" applyFont="1" applyFill="1" applyBorder="1" applyAlignment="1">
      <alignment horizontal="center" vertical="center"/>
    </xf>
    <xf numFmtId="0" fontId="17" fillId="22" borderId="0" xfId="0" applyFont="1" applyFill="1" applyBorder="1" applyAlignment="1">
      <alignment horizontal="center" vertical="center"/>
    </xf>
    <xf numFmtId="0" fontId="16" fillId="22" borderId="0" xfId="0" applyFont="1" applyFill="1" applyBorder="1" applyAlignment="1">
      <alignment horizontal="center" vertical="center"/>
    </xf>
    <xf numFmtId="49" fontId="34" fillId="36" borderId="1" xfId="0" applyNumberFormat="1" applyFont="1" applyFill="1" applyBorder="1" applyAlignment="1">
      <alignment horizontal="center" vertical="center" wrapText="1" readingOrder="2"/>
    </xf>
    <xf numFmtId="0" fontId="34" fillId="36" borderId="1" xfId="0" applyNumberFormat="1" applyFont="1" applyFill="1" applyBorder="1" applyAlignment="1">
      <alignment horizontal="center" vertical="center" wrapText="1" readingOrder="2"/>
    </xf>
    <xf numFmtId="49" fontId="40" fillId="36" borderId="1" xfId="0" applyNumberFormat="1" applyFont="1" applyFill="1" applyBorder="1" applyAlignment="1">
      <alignment horizontal="center" vertical="center" wrapText="1" readingOrder="2"/>
    </xf>
    <xf numFmtId="0" fontId="40" fillId="36" borderId="1" xfId="0" applyNumberFormat="1" applyFont="1" applyFill="1" applyBorder="1" applyAlignment="1">
      <alignment horizontal="center" vertical="center" wrapText="1" readingOrder="2"/>
    </xf>
    <xf numFmtId="0" fontId="34" fillId="30" borderId="1" xfId="0" applyNumberFormat="1" applyFont="1" applyFill="1" applyBorder="1" applyAlignment="1">
      <alignment horizontal="center" vertical="center" wrapText="1" readingOrder="2"/>
    </xf>
    <xf numFmtId="49" fontId="40" fillId="30" borderId="1" xfId="0" applyNumberFormat="1" applyFont="1" applyFill="1" applyBorder="1" applyAlignment="1">
      <alignment horizontal="center" vertical="center" wrapText="1" readingOrder="2"/>
    </xf>
    <xf numFmtId="0" fontId="40" fillId="30" borderId="1" xfId="0" applyNumberFormat="1" applyFont="1" applyFill="1" applyBorder="1" applyAlignment="1">
      <alignment horizontal="center" vertical="center" wrapText="1" readingOrder="2"/>
    </xf>
    <xf numFmtId="0" fontId="0" fillId="30" borderId="1" xfId="0" applyNumberFormat="1" applyFont="1" applyFill="1" applyBorder="1" applyAlignment="1">
      <alignment horizontal="center" vertical="center" readingOrder="1"/>
    </xf>
    <xf numFmtId="0" fontId="34" fillId="8" borderId="1" xfId="0" applyNumberFormat="1" applyFont="1" applyFill="1" applyBorder="1" applyAlignment="1">
      <alignment horizontal="center" vertical="center" wrapText="1" readingOrder="2"/>
    </xf>
    <xf numFmtId="49" fontId="40" fillId="8" borderId="1" xfId="0" applyNumberFormat="1" applyFont="1" applyFill="1" applyBorder="1" applyAlignment="1">
      <alignment horizontal="center" vertical="center" wrapText="1" readingOrder="2"/>
    </xf>
    <xf numFmtId="0" fontId="40" fillId="8" borderId="1" xfId="0" applyNumberFormat="1" applyFont="1" applyFill="1" applyBorder="1" applyAlignment="1">
      <alignment horizontal="center" vertical="center" wrapText="1" readingOrder="2"/>
    </xf>
    <xf numFmtId="0" fontId="34" fillId="31" borderId="1" xfId="0" applyNumberFormat="1" applyFont="1" applyFill="1" applyBorder="1" applyAlignment="1">
      <alignment horizontal="center" vertical="center" wrapText="1" readingOrder="2"/>
    </xf>
    <xf numFmtId="49" fontId="40" fillId="31" borderId="1" xfId="0" applyNumberFormat="1" applyFont="1" applyFill="1" applyBorder="1" applyAlignment="1">
      <alignment horizontal="center" vertical="center" wrapText="1" readingOrder="2"/>
    </xf>
    <xf numFmtId="0" fontId="40" fillId="31" borderId="1" xfId="0" applyNumberFormat="1" applyFont="1" applyFill="1" applyBorder="1" applyAlignment="1">
      <alignment horizontal="center" vertical="center" wrapText="1" readingOrder="2"/>
    </xf>
    <xf numFmtId="0" fontId="43" fillId="4" borderId="1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 readingOrder="2"/>
    </xf>
    <xf numFmtId="0" fontId="8" fillId="11" borderId="11" xfId="0" applyFont="1" applyFill="1" applyBorder="1" applyAlignment="1">
      <alignment horizontal="center" vertical="center" wrapText="1" readingOrder="2"/>
    </xf>
    <xf numFmtId="0" fontId="8" fillId="11" borderId="9" xfId="0" applyFont="1" applyFill="1" applyBorder="1" applyAlignment="1">
      <alignment horizontal="center" vertical="center" wrapText="1" readingOrder="2"/>
    </xf>
    <xf numFmtId="0" fontId="34" fillId="4" borderId="2" xfId="0" applyFont="1" applyFill="1" applyBorder="1" applyAlignment="1">
      <alignment horizontal="center" vertical="center" wrapText="1" readingOrder="2"/>
    </xf>
    <xf numFmtId="0" fontId="34" fillId="4" borderId="5" xfId="0" applyFont="1" applyFill="1" applyBorder="1" applyAlignment="1">
      <alignment horizontal="center" vertical="center" wrapText="1" readingOrder="2"/>
    </xf>
    <xf numFmtId="0" fontId="9" fillId="32" borderId="2" xfId="0" applyFont="1" applyFill="1" applyBorder="1" applyAlignment="1">
      <alignment horizontal="center" vertical="center" wrapText="1"/>
    </xf>
    <xf numFmtId="0" fontId="9" fillId="32" borderId="4" xfId="0" applyFont="1" applyFill="1" applyBorder="1" applyAlignment="1">
      <alignment horizontal="center" vertical="center" wrapText="1"/>
    </xf>
    <xf numFmtId="0" fontId="9" fillId="32" borderId="5" xfId="0" applyFont="1" applyFill="1" applyBorder="1" applyAlignment="1">
      <alignment horizontal="center" vertical="center" wrapText="1"/>
    </xf>
    <xf numFmtId="0" fontId="9" fillId="31" borderId="2" xfId="0" applyFont="1" applyFill="1" applyBorder="1" applyAlignment="1">
      <alignment horizontal="center" vertical="center" wrapText="1"/>
    </xf>
    <xf numFmtId="0" fontId="9" fillId="31" borderId="4" xfId="0" applyFont="1" applyFill="1" applyBorder="1" applyAlignment="1">
      <alignment horizontal="center" vertical="center" wrapText="1"/>
    </xf>
    <xf numFmtId="0" fontId="9" fillId="31" borderId="5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1" fillId="32" borderId="2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31" fillId="32" borderId="5" xfId="0" applyFont="1" applyFill="1" applyBorder="1" applyAlignment="1">
      <alignment horizontal="center" vertical="center" wrapText="1"/>
    </xf>
    <xf numFmtId="0" fontId="34" fillId="32" borderId="2" xfId="0" applyFont="1" applyFill="1" applyBorder="1" applyAlignment="1">
      <alignment horizontal="center" vertical="center" wrapText="1"/>
    </xf>
    <xf numFmtId="0" fontId="34" fillId="32" borderId="4" xfId="0" applyFont="1" applyFill="1" applyBorder="1" applyAlignment="1">
      <alignment horizontal="center" vertical="center" wrapText="1"/>
    </xf>
    <xf numFmtId="0" fontId="34" fillId="32" borderId="5" xfId="0" applyFont="1" applyFill="1" applyBorder="1" applyAlignment="1">
      <alignment horizontal="center" vertical="center" wrapText="1"/>
    </xf>
    <xf numFmtId="0" fontId="31" fillId="31" borderId="2" xfId="0" applyFont="1" applyFill="1" applyBorder="1" applyAlignment="1">
      <alignment horizontal="center" vertical="center" wrapText="1"/>
    </xf>
    <xf numFmtId="0" fontId="31" fillId="31" borderId="4" xfId="0" applyFont="1" applyFill="1" applyBorder="1" applyAlignment="1">
      <alignment horizontal="center" vertical="center" wrapText="1"/>
    </xf>
    <xf numFmtId="0" fontId="31" fillId="31" borderId="5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 readingOrder="2"/>
    </xf>
    <xf numFmtId="0" fontId="31" fillId="8" borderId="4" xfId="0" applyFont="1" applyFill="1" applyBorder="1" applyAlignment="1">
      <alignment horizontal="center" vertical="center" wrapText="1" readingOrder="2"/>
    </xf>
    <xf numFmtId="0" fontId="31" fillId="8" borderId="5" xfId="0" applyFont="1" applyFill="1" applyBorder="1" applyAlignment="1">
      <alignment horizontal="center" vertical="center" wrapText="1" readingOrder="2"/>
    </xf>
    <xf numFmtId="0" fontId="9" fillId="4" borderId="2" xfId="0" applyFont="1" applyFill="1" applyBorder="1" applyAlignment="1">
      <alignment horizontal="center" vertical="center" wrapText="1" readingOrder="2"/>
    </xf>
    <xf numFmtId="0" fontId="9" fillId="4" borderId="4" xfId="0" applyFont="1" applyFill="1" applyBorder="1" applyAlignment="1">
      <alignment horizontal="center" vertical="center" wrapText="1" readingOrder="2"/>
    </xf>
    <xf numFmtId="0" fontId="9" fillId="4" borderId="5" xfId="0" applyFont="1" applyFill="1" applyBorder="1" applyAlignment="1">
      <alignment horizontal="center" vertical="center" wrapText="1" readingOrder="2"/>
    </xf>
    <xf numFmtId="49" fontId="31" fillId="4" borderId="2" xfId="0" applyNumberFormat="1" applyFont="1" applyFill="1" applyBorder="1" applyAlignment="1">
      <alignment horizontal="center" vertical="center" wrapText="1"/>
    </xf>
    <xf numFmtId="49" fontId="31" fillId="4" borderId="4" xfId="0" applyNumberFormat="1" applyFont="1" applyFill="1" applyBorder="1" applyAlignment="1">
      <alignment horizontal="center" vertical="center" wrapText="1"/>
    </xf>
    <xf numFmtId="49" fontId="31" fillId="4" borderId="5" xfId="0" applyNumberFormat="1" applyFont="1" applyFill="1" applyBorder="1" applyAlignment="1">
      <alignment horizontal="center" vertical="center" wrapText="1"/>
    </xf>
    <xf numFmtId="0" fontId="31" fillId="30" borderId="2" xfId="0" applyFont="1" applyFill="1" applyBorder="1" applyAlignment="1">
      <alignment horizontal="center" vertical="center" wrapText="1" readingOrder="2"/>
    </xf>
    <xf numFmtId="0" fontId="31" fillId="30" borderId="4" xfId="0" applyFont="1" applyFill="1" applyBorder="1" applyAlignment="1">
      <alignment horizontal="center" vertical="center" wrapText="1" readingOrder="2"/>
    </xf>
    <xf numFmtId="0" fontId="31" fillId="30" borderId="5" xfId="0" applyFont="1" applyFill="1" applyBorder="1" applyAlignment="1">
      <alignment horizontal="center" vertical="center" wrapText="1" readingOrder="2"/>
    </xf>
    <xf numFmtId="49" fontId="31" fillId="30" borderId="2" xfId="0" applyNumberFormat="1" applyFont="1" applyFill="1" applyBorder="1" applyAlignment="1">
      <alignment horizontal="center" vertical="center" wrapText="1"/>
    </xf>
    <xf numFmtId="49" fontId="31" fillId="30" borderId="4" xfId="0" applyNumberFormat="1" applyFont="1" applyFill="1" applyBorder="1" applyAlignment="1">
      <alignment horizontal="center" vertical="center" wrapText="1"/>
    </xf>
    <xf numFmtId="49" fontId="31" fillId="30" borderId="5" xfId="0" applyNumberFormat="1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center" wrapText="1" readingOrder="2"/>
    </xf>
    <xf numFmtId="0" fontId="9" fillId="30" borderId="4" xfId="0" applyFont="1" applyFill="1" applyBorder="1" applyAlignment="1">
      <alignment horizontal="center" vertical="center" wrapText="1" readingOrder="2"/>
    </xf>
    <xf numFmtId="0" fontId="9" fillId="30" borderId="5" xfId="0" applyFont="1" applyFill="1" applyBorder="1" applyAlignment="1">
      <alignment horizontal="center" vertical="center" wrapText="1" readingOrder="2"/>
    </xf>
    <xf numFmtId="0" fontId="32" fillId="4" borderId="2" xfId="0" applyFont="1" applyFill="1" applyBorder="1" applyAlignment="1">
      <alignment horizontal="center" vertical="center" wrapText="1" readingOrder="2"/>
    </xf>
    <xf numFmtId="0" fontId="32" fillId="4" borderId="4" xfId="0" applyFont="1" applyFill="1" applyBorder="1" applyAlignment="1">
      <alignment horizontal="center" vertical="center" wrapText="1" readingOrder="2"/>
    </xf>
    <xf numFmtId="0" fontId="32" fillId="4" borderId="5" xfId="0" applyFont="1" applyFill="1" applyBorder="1" applyAlignment="1">
      <alignment horizontal="center" vertical="center" wrapText="1" readingOrder="2"/>
    </xf>
    <xf numFmtId="0" fontId="32" fillId="30" borderId="2" xfId="0" applyFont="1" applyFill="1" applyBorder="1" applyAlignment="1">
      <alignment horizontal="center" vertical="center" wrapText="1" readingOrder="2"/>
    </xf>
    <xf numFmtId="0" fontId="32" fillId="30" borderId="4" xfId="0" applyFont="1" applyFill="1" applyBorder="1" applyAlignment="1">
      <alignment horizontal="center" vertical="center" wrapText="1" readingOrder="2"/>
    </xf>
    <xf numFmtId="0" fontId="32" fillId="30" borderId="5" xfId="0" applyFont="1" applyFill="1" applyBorder="1" applyAlignment="1">
      <alignment horizontal="center" vertical="center" wrapText="1" readingOrder="2"/>
    </xf>
    <xf numFmtId="49" fontId="31" fillId="31" borderId="2" xfId="0" applyNumberFormat="1" applyFont="1" applyFill="1" applyBorder="1" applyAlignment="1">
      <alignment horizontal="center" vertical="center" wrapText="1"/>
    </xf>
    <xf numFmtId="49" fontId="31" fillId="31" borderId="4" xfId="0" applyNumberFormat="1" applyFont="1" applyFill="1" applyBorder="1" applyAlignment="1">
      <alignment horizontal="center" vertical="center" wrapText="1"/>
    </xf>
    <xf numFmtId="49" fontId="31" fillId="31" borderId="5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 readingOrder="2"/>
    </xf>
    <xf numFmtId="0" fontId="32" fillId="6" borderId="4" xfId="0" applyFont="1" applyFill="1" applyBorder="1" applyAlignment="1">
      <alignment horizontal="center" vertical="center" wrapText="1" readingOrder="2"/>
    </xf>
    <xf numFmtId="0" fontId="32" fillId="6" borderId="5" xfId="0" applyFont="1" applyFill="1" applyBorder="1" applyAlignment="1">
      <alignment horizontal="center" vertical="center" wrapText="1" readingOrder="2"/>
    </xf>
    <xf numFmtId="49" fontId="34" fillId="8" borderId="2" xfId="0" applyNumberFormat="1" applyFont="1" applyFill="1" applyBorder="1" applyAlignment="1">
      <alignment horizontal="center" vertical="center" wrapText="1" readingOrder="2"/>
    </xf>
    <xf numFmtId="49" fontId="34" fillId="8" borderId="5" xfId="0" applyNumberFormat="1" applyFont="1" applyFill="1" applyBorder="1" applyAlignment="1">
      <alignment horizontal="center" vertical="center" wrapText="1" readingOrder="2"/>
    </xf>
    <xf numFmtId="0" fontId="34" fillId="8" borderId="2" xfId="0" applyFont="1" applyFill="1" applyBorder="1" applyAlignment="1">
      <alignment horizontal="center" vertical="center" wrapText="1" readingOrder="2"/>
    </xf>
    <xf numFmtId="0" fontId="34" fillId="8" borderId="4" xfId="0" applyFont="1" applyFill="1" applyBorder="1" applyAlignment="1">
      <alignment horizontal="center" vertical="center" wrapText="1" readingOrder="2"/>
    </xf>
    <xf numFmtId="0" fontId="34" fillId="8" borderId="5" xfId="0" applyFont="1" applyFill="1" applyBorder="1" applyAlignment="1">
      <alignment horizontal="center" vertical="center" wrapText="1" readingOrder="2"/>
    </xf>
    <xf numFmtId="49" fontId="31" fillId="6" borderId="2" xfId="0" applyNumberFormat="1" applyFont="1" applyFill="1" applyBorder="1" applyAlignment="1">
      <alignment horizontal="center" vertical="center" wrapText="1"/>
    </xf>
    <xf numFmtId="49" fontId="31" fillId="6" borderId="4" xfId="0" applyNumberFormat="1" applyFont="1" applyFill="1" applyBorder="1" applyAlignment="1">
      <alignment horizontal="center" vertical="center" wrapText="1"/>
    </xf>
    <xf numFmtId="49" fontId="31" fillId="6" borderId="5" xfId="0" applyNumberFormat="1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4" fillId="31" borderId="2" xfId="0" applyFont="1" applyFill="1" applyBorder="1" applyAlignment="1">
      <alignment horizontal="center" vertical="center" wrapText="1"/>
    </xf>
    <xf numFmtId="0" fontId="34" fillId="31" borderId="4" xfId="0" applyFont="1" applyFill="1" applyBorder="1" applyAlignment="1">
      <alignment horizontal="center" vertical="center" wrapText="1"/>
    </xf>
    <xf numFmtId="0" fontId="34" fillId="31" borderId="5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 readingOrder="2"/>
    </xf>
    <xf numFmtId="0" fontId="34" fillId="6" borderId="4" xfId="0" applyFont="1" applyFill="1" applyBorder="1" applyAlignment="1">
      <alignment horizontal="center" vertical="center" wrapText="1" readingOrder="2"/>
    </xf>
    <xf numFmtId="0" fontId="34" fillId="6" borderId="5" xfId="0" applyFont="1" applyFill="1" applyBorder="1" applyAlignment="1">
      <alignment horizontal="center" vertical="center" wrapText="1" readingOrder="2"/>
    </xf>
    <xf numFmtId="49" fontId="31" fillId="32" borderId="2" xfId="0" applyNumberFormat="1" applyFont="1" applyFill="1" applyBorder="1" applyAlignment="1">
      <alignment horizontal="center" vertical="center" wrapText="1"/>
    </xf>
    <xf numFmtId="49" fontId="31" fillId="32" borderId="4" xfId="0" applyNumberFormat="1" applyFont="1" applyFill="1" applyBorder="1" applyAlignment="1">
      <alignment horizontal="center" vertical="center" wrapText="1"/>
    </xf>
    <xf numFmtId="49" fontId="31" fillId="32" borderId="5" xfId="0" applyNumberFormat="1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49" fontId="31" fillId="5" borderId="2" xfId="0" applyNumberFormat="1" applyFont="1" applyFill="1" applyBorder="1" applyAlignment="1">
      <alignment horizontal="center" vertical="center" wrapText="1"/>
    </xf>
    <xf numFmtId="49" fontId="31" fillId="5" borderId="4" xfId="0" applyNumberFormat="1" applyFont="1" applyFill="1" applyBorder="1" applyAlignment="1">
      <alignment horizontal="center" vertical="center" wrapText="1"/>
    </xf>
    <xf numFmtId="49" fontId="31" fillId="5" borderId="5" xfId="0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 readingOrder="2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49" fontId="31" fillId="4" borderId="2" xfId="0" applyNumberFormat="1" applyFont="1" applyFill="1" applyBorder="1" applyAlignment="1">
      <alignment horizontal="center" vertical="center" wrapText="1" readingOrder="2"/>
    </xf>
    <xf numFmtId="49" fontId="31" fillId="4" borderId="5" xfId="0" applyNumberFormat="1" applyFont="1" applyFill="1" applyBorder="1" applyAlignment="1">
      <alignment horizontal="center" vertical="center" wrapText="1" readingOrder="2"/>
    </xf>
    <xf numFmtId="0" fontId="22" fillId="0" borderId="21" xfId="0" applyFont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18" borderId="2" xfId="0" applyFont="1" applyFill="1" applyBorder="1" applyAlignment="1">
      <alignment horizontal="center" vertical="center" wrapText="1" readingOrder="2"/>
    </xf>
    <xf numFmtId="0" fontId="19" fillId="18" borderId="4" xfId="0" applyFont="1" applyFill="1" applyBorder="1" applyAlignment="1">
      <alignment horizontal="center" vertical="center" wrapText="1" readingOrder="2"/>
    </xf>
    <xf numFmtId="0" fontId="19" fillId="18" borderId="5" xfId="0" applyFont="1" applyFill="1" applyBorder="1" applyAlignment="1">
      <alignment horizontal="center" vertical="center" wrapText="1" readingOrder="2"/>
    </xf>
    <xf numFmtId="0" fontId="19" fillId="19" borderId="2" xfId="0" applyFont="1" applyFill="1" applyBorder="1" applyAlignment="1">
      <alignment horizontal="center" vertical="center" wrapText="1" readingOrder="2"/>
    </xf>
    <xf numFmtId="0" fontId="19" fillId="19" borderId="4" xfId="0" applyFont="1" applyFill="1" applyBorder="1" applyAlignment="1">
      <alignment horizontal="center" vertical="center" wrapText="1" readingOrder="2"/>
    </xf>
    <xf numFmtId="0" fontId="19" fillId="19" borderId="5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0" fillId="29" borderId="2" xfId="0" applyFont="1" applyFill="1" applyBorder="1" applyAlignment="1">
      <alignment horizontal="center" vertical="center" wrapText="1" readingOrder="2"/>
    </xf>
    <xf numFmtId="0" fontId="20" fillId="29" borderId="5" xfId="0" applyFont="1" applyFill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center" vertical="center" wrapText="1" readingOrder="2"/>
    </xf>
    <xf numFmtId="0" fontId="22" fillId="0" borderId="5" xfId="0" applyFont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/>
    </xf>
    <xf numFmtId="0" fontId="19" fillId="20" borderId="2" xfId="0" applyFont="1" applyFill="1" applyBorder="1" applyAlignment="1">
      <alignment horizontal="center" vertical="center" wrapText="1"/>
    </xf>
    <xf numFmtId="0" fontId="19" fillId="20" borderId="4" xfId="0" applyFont="1" applyFill="1" applyBorder="1" applyAlignment="1">
      <alignment horizontal="center" vertical="center" wrapText="1"/>
    </xf>
    <xf numFmtId="0" fontId="19" fillId="20" borderId="5" xfId="0" applyFont="1" applyFill="1" applyBorder="1" applyAlignment="1">
      <alignment horizontal="center" vertical="center" wrapText="1"/>
    </xf>
    <xf numFmtId="0" fontId="19" fillId="28" borderId="4" xfId="0" applyFont="1" applyFill="1" applyBorder="1" applyAlignment="1">
      <alignment horizontal="center" vertical="center" wrapText="1" readingOrder="2"/>
    </xf>
    <xf numFmtId="0" fontId="19" fillId="28" borderId="5" xfId="0" applyFont="1" applyFill="1" applyBorder="1" applyAlignment="1">
      <alignment horizontal="center" vertical="center" wrapText="1" readingOrder="2"/>
    </xf>
    <xf numFmtId="0" fontId="22" fillId="0" borderId="1" xfId="0" applyFont="1" applyBorder="1" applyAlignment="1">
      <alignment horizontal="center" vertical="center"/>
    </xf>
    <xf numFmtId="0" fontId="19" fillId="21" borderId="2" xfId="0" applyFont="1" applyFill="1" applyBorder="1" applyAlignment="1">
      <alignment horizontal="center" vertical="center" wrapText="1" readingOrder="2"/>
    </xf>
    <xf numFmtId="0" fontId="19" fillId="21" borderId="4" xfId="0" applyFont="1" applyFill="1" applyBorder="1" applyAlignment="1">
      <alignment horizontal="center" vertical="center" wrapText="1" readingOrder="2"/>
    </xf>
    <xf numFmtId="0" fontId="19" fillId="21" borderId="5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19" fillId="20" borderId="2" xfId="0" applyFont="1" applyFill="1" applyBorder="1" applyAlignment="1">
      <alignment horizontal="center" vertical="center" wrapText="1" readingOrder="2"/>
    </xf>
    <xf numFmtId="0" fontId="19" fillId="20" borderId="4" xfId="0" applyFont="1" applyFill="1" applyBorder="1" applyAlignment="1">
      <alignment horizontal="center" vertical="center" wrapText="1" readingOrder="2"/>
    </xf>
    <xf numFmtId="0" fontId="19" fillId="20" borderId="5" xfId="0" applyFont="1" applyFill="1" applyBorder="1" applyAlignment="1">
      <alignment horizontal="center" vertical="center" wrapText="1" readingOrder="2"/>
    </xf>
    <xf numFmtId="0" fontId="19" fillId="21" borderId="2" xfId="0" applyFont="1" applyFill="1" applyBorder="1" applyAlignment="1">
      <alignment horizontal="center" vertical="center" wrapText="1"/>
    </xf>
    <xf numFmtId="0" fontId="19" fillId="21" borderId="4" xfId="0" applyFont="1" applyFill="1" applyBorder="1" applyAlignment="1">
      <alignment horizontal="center" vertical="center" wrapText="1"/>
    </xf>
    <xf numFmtId="0" fontId="19" fillId="21" borderId="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28" borderId="2" xfId="0" applyFont="1" applyFill="1" applyBorder="1" applyAlignment="1">
      <alignment horizontal="center" vertical="center" wrapText="1"/>
    </xf>
    <xf numFmtId="0" fontId="19" fillId="28" borderId="4" xfId="0" applyFont="1" applyFill="1" applyBorder="1" applyAlignment="1">
      <alignment horizontal="center" vertical="center" wrapText="1"/>
    </xf>
    <xf numFmtId="0" fontId="19" fillId="28" borderId="5" xfId="0" applyFont="1" applyFill="1" applyBorder="1" applyAlignment="1">
      <alignment horizontal="center" vertical="center" wrapText="1"/>
    </xf>
    <xf numFmtId="0" fontId="19" fillId="28" borderId="2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18" fillId="0" borderId="13" xfId="0" applyFont="1" applyBorder="1" applyAlignment="1">
      <alignment horizontal="right" vertical="center" wrapText="1" readingOrder="2"/>
    </xf>
    <xf numFmtId="0" fontId="18" fillId="0" borderId="12" xfId="0" applyFont="1" applyBorder="1" applyAlignment="1">
      <alignment horizontal="right" vertical="center" wrapText="1" readingOrder="2"/>
    </xf>
    <xf numFmtId="0" fontId="18" fillId="0" borderId="17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10" fillId="2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5" borderId="15" xfId="0" applyFont="1" applyFill="1" applyBorder="1" applyAlignment="1">
      <alignment horizontal="center" vertical="center" wrapText="1" readingOrder="1"/>
    </xf>
    <xf numFmtId="0" fontId="0" fillId="24" borderId="15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9" fillId="30" borderId="1" xfId="0" applyFont="1" applyFill="1" applyBorder="1" applyAlignment="1">
      <alignment horizontal="center" vertical="center" wrapText="1" readingOrder="2"/>
    </xf>
    <xf numFmtId="0" fontId="9" fillId="36" borderId="1" xfId="0" applyFont="1" applyFill="1" applyBorder="1" applyAlignment="1">
      <alignment horizontal="center" vertical="center" wrapText="1"/>
    </xf>
    <xf numFmtId="0" fontId="32" fillId="36" borderId="1" xfId="0" applyFont="1" applyFill="1" applyBorder="1" applyAlignment="1">
      <alignment horizontal="center" vertical="center" wrapText="1" readingOrder="2"/>
    </xf>
    <xf numFmtId="0" fontId="43" fillId="19" borderId="1" xfId="0" applyFont="1" applyFill="1" applyBorder="1" applyAlignment="1">
      <alignment horizontal="center" vertical="center" wrapText="1"/>
    </xf>
    <xf numFmtId="0" fontId="9" fillId="30" borderId="1" xfId="0" applyFont="1" applyFill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center" vertical="center"/>
    </xf>
    <xf numFmtId="0" fontId="41" fillId="30" borderId="1" xfId="0" applyFont="1" applyFill="1" applyBorder="1" applyAlignment="1">
      <alignment horizontal="center" vertical="center" wrapText="1"/>
    </xf>
    <xf numFmtId="0" fontId="9" fillId="36" borderId="1" xfId="0" applyNumberFormat="1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readingOrder="1"/>
    </xf>
    <xf numFmtId="0" fontId="9" fillId="36" borderId="1" xfId="0" applyFont="1" applyFill="1" applyBorder="1" applyAlignment="1">
      <alignment horizontal="center" vertical="center" wrapText="1" readingOrder="2"/>
    </xf>
    <xf numFmtId="49" fontId="9" fillId="36" borderId="1" xfId="0" applyNumberFormat="1" applyFont="1" applyFill="1" applyBorder="1" applyAlignment="1">
      <alignment horizontal="center" vertical="center" wrapText="1" readingOrder="2"/>
    </xf>
    <xf numFmtId="0" fontId="41" fillId="36" borderId="1" xfId="0" applyFont="1" applyFill="1" applyBorder="1" applyAlignment="1">
      <alignment horizontal="center" vertical="center" wrapText="1"/>
    </xf>
    <xf numFmtId="0" fontId="38" fillId="30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30" borderId="1" xfId="0" applyFont="1" applyFill="1" applyBorder="1" applyAlignment="1">
      <alignment horizontal="center" vertical="center" wrapText="1" readingOrder="2"/>
    </xf>
    <xf numFmtId="0" fontId="34" fillId="31" borderId="1" xfId="0" applyFont="1" applyFill="1" applyBorder="1" applyAlignment="1">
      <alignment horizontal="center" vertical="center" wrapText="1"/>
    </xf>
    <xf numFmtId="0" fontId="38" fillId="27" borderId="1" xfId="0" applyFont="1" applyFill="1" applyBorder="1" applyAlignment="1">
      <alignment horizontal="center" vertical="center" wrapText="1"/>
    </xf>
    <xf numFmtId="0" fontId="38" fillId="27" borderId="1" xfId="0" applyFont="1" applyFill="1" applyBorder="1" applyAlignment="1">
      <alignment horizontal="center" vertical="center"/>
    </xf>
    <xf numFmtId="0" fontId="43" fillId="19" borderId="1" xfId="0" applyNumberFormat="1" applyFont="1" applyFill="1" applyBorder="1" applyAlignment="1">
      <alignment horizontal="center" vertical="center" wrapText="1"/>
    </xf>
    <xf numFmtId="0" fontId="34" fillId="30" borderId="1" xfId="0" applyFont="1" applyFill="1" applyBorder="1" applyAlignment="1">
      <alignment horizontal="center" vertical="center" wrapText="1" readingOrder="2"/>
    </xf>
    <xf numFmtId="0" fontId="31" fillId="30" borderId="1" xfId="0" applyFont="1" applyFill="1" applyBorder="1" applyAlignment="1">
      <alignment horizontal="center" vertical="center" wrapText="1" readingOrder="2"/>
    </xf>
    <xf numFmtId="0" fontId="34" fillId="6" borderId="1" xfId="0" applyFont="1" applyFill="1" applyBorder="1" applyAlignment="1">
      <alignment horizontal="center" vertical="center" wrapText="1" readingOrder="2"/>
    </xf>
    <xf numFmtId="0" fontId="31" fillId="6" borderId="1" xfId="0" applyFont="1" applyFill="1" applyBorder="1" applyAlignment="1">
      <alignment horizontal="center" vertical="center" wrapText="1" readingOrder="2"/>
    </xf>
    <xf numFmtId="0" fontId="34" fillId="8" borderId="1" xfId="0" applyFont="1" applyFill="1" applyBorder="1" applyAlignment="1">
      <alignment horizontal="center" vertical="center" wrapText="1" readingOrder="2"/>
    </xf>
    <xf numFmtId="0" fontId="31" fillId="8" borderId="1" xfId="0" applyFont="1" applyFill="1" applyBorder="1" applyAlignment="1">
      <alignment horizontal="center" vertical="center" wrapText="1" readingOrder="2"/>
    </xf>
    <xf numFmtId="0" fontId="34" fillId="4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1" fillId="31" borderId="1" xfId="0" applyFont="1" applyFill="1" applyBorder="1" applyAlignment="1">
      <alignment horizontal="center" vertical="center" wrapText="1" readingOrder="2"/>
    </xf>
    <xf numFmtId="0" fontId="9" fillId="31" borderId="1" xfId="0" applyFont="1" applyFill="1" applyBorder="1" applyAlignment="1">
      <alignment horizontal="center" vertical="center" wrapText="1"/>
    </xf>
    <xf numFmtId="0" fontId="41" fillId="31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 readingOrder="2"/>
    </xf>
    <xf numFmtId="0" fontId="9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 readingOrder="2"/>
    </xf>
    <xf numFmtId="0" fontId="9" fillId="4" borderId="4" xfId="0" applyFont="1" applyFill="1" applyBorder="1" applyAlignment="1">
      <alignment horizontal="center" vertical="center" wrapText="1"/>
    </xf>
    <xf numFmtId="0" fontId="0" fillId="5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66"/>
      <color rgb="FF9999FF"/>
      <color rgb="FFFF3300"/>
      <color rgb="FFCC99FF"/>
      <color rgb="FF47BC34"/>
      <color rgb="FFCCCCFF"/>
      <color rgb="FFAD9DC3"/>
      <color rgb="FFA520CE"/>
      <color rgb="FF663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نسبت امتیاز شاخص ها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B6-404E-97E4-EF4DBAD2E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B6-404E-97E4-EF4DBAD2E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B6-404E-97E4-EF4DBAD2E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B6-404E-97E4-EF4DBAD2E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B6-404E-97E4-EF4DBAD2EA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B6-404E-97E4-EF4DBAD2EA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B6-404E-97E4-EF4DBAD2E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Sheet6!$I$2:$I$8</c:f>
              <c:strCache>
                <c:ptCount val="7"/>
                <c:pt idx="0">
                  <c:v>پایش</c:v>
                </c:pt>
                <c:pt idx="1">
                  <c:v>کاهش مواجهه</c:v>
                </c:pt>
                <c:pt idx="2">
                  <c:v>ترک</c:v>
                </c:pt>
                <c:pt idx="3">
                  <c:v>آموزش</c:v>
                </c:pt>
                <c:pt idx="4">
                  <c:v>تبلیغات</c:v>
                </c:pt>
                <c:pt idx="5">
                  <c:v>افزایش قیمت</c:v>
                </c:pt>
                <c:pt idx="6">
                  <c:v>کاهش دسترسی</c:v>
                </c:pt>
              </c:strCache>
            </c:strRef>
          </c:cat>
          <c:val>
            <c:numRef>
              <c:f>Sheet6!$J$2:$J$8</c:f>
              <c:numCache>
                <c:formatCode>General</c:formatCode>
                <c:ptCount val="7"/>
                <c:pt idx="0">
                  <c:v>2.4700000000000002</c:v>
                </c:pt>
                <c:pt idx="1">
                  <c:v>30.04</c:v>
                </c:pt>
                <c:pt idx="2">
                  <c:v>13.17</c:v>
                </c:pt>
                <c:pt idx="3">
                  <c:v>15.22</c:v>
                </c:pt>
                <c:pt idx="4">
                  <c:v>9.26</c:v>
                </c:pt>
                <c:pt idx="5">
                  <c:v>5.14</c:v>
                </c:pt>
                <c:pt idx="6">
                  <c:v>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9D-4D68-B8F4-245E40B0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نسبت امتیاز شاخص ها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Sheet6!$I$2:$I$8</c:f>
              <c:strCache>
                <c:ptCount val="7"/>
                <c:pt idx="0">
                  <c:v>پایش</c:v>
                </c:pt>
                <c:pt idx="1">
                  <c:v>کاهش مواجهه</c:v>
                </c:pt>
                <c:pt idx="2">
                  <c:v>ترک</c:v>
                </c:pt>
                <c:pt idx="3">
                  <c:v>آموزش</c:v>
                </c:pt>
                <c:pt idx="4">
                  <c:v>تبلیغات</c:v>
                </c:pt>
                <c:pt idx="5">
                  <c:v>افزایش قیمت</c:v>
                </c:pt>
                <c:pt idx="6">
                  <c:v>کاهش دسترسی</c:v>
                </c:pt>
              </c:strCache>
            </c:strRef>
          </c:cat>
          <c:val>
            <c:numRef>
              <c:f>Sheet6!$J$2:$J$8</c:f>
              <c:numCache>
                <c:formatCode>General</c:formatCode>
                <c:ptCount val="7"/>
                <c:pt idx="0">
                  <c:v>2.4700000000000002</c:v>
                </c:pt>
                <c:pt idx="1">
                  <c:v>30.04</c:v>
                </c:pt>
                <c:pt idx="2">
                  <c:v>13.17</c:v>
                </c:pt>
                <c:pt idx="3">
                  <c:v>15.22</c:v>
                </c:pt>
                <c:pt idx="4">
                  <c:v>9.26</c:v>
                </c:pt>
                <c:pt idx="5">
                  <c:v>5.14</c:v>
                </c:pt>
                <c:pt idx="6">
                  <c:v>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F-409C-A199-8040D6FD7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00968"/>
        <c:axId val="6601752"/>
        <c:axId val="0"/>
      </c:bar3DChart>
      <c:catAx>
        <c:axId val="660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752"/>
        <c:crosses val="autoZero"/>
        <c:auto val="1"/>
        <c:lblAlgn val="ctr"/>
        <c:lblOffset val="100"/>
        <c:noMultiLvlLbl val="0"/>
      </c:catAx>
      <c:valAx>
        <c:axId val="66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157162</xdr:rowOff>
    </xdr:from>
    <xdr:to>
      <xdr:col>8</xdr:col>
      <xdr:colOff>19050</xdr:colOff>
      <xdr:row>29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</xdr:row>
      <xdr:rowOff>23812</xdr:rowOff>
    </xdr:from>
    <xdr:to>
      <xdr:col>14</xdr:col>
      <xdr:colOff>190500</xdr:colOff>
      <xdr:row>16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</xdr:row>
      <xdr:rowOff>166687</xdr:rowOff>
    </xdr:from>
    <xdr:to>
      <xdr:col>11</xdr:col>
      <xdr:colOff>123825</xdr:colOff>
      <xdr:row>19</xdr:row>
      <xdr:rowOff>52387</xdr:rowOff>
    </xdr:to>
    <xdr:sp macro="" textlink="">
      <xdr:nvSpPr>
        <xdr:cNvPr id="5" name="Rectangle 4"/>
        <xdr:cNvSpPr>
          <a:spLocks noTextEdit="1"/>
        </xdr:cNvSpPr>
      </xdr:nvSpPr>
      <xdr:spPr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en-US" sz="1100"/>
            <a:t>This chart isn't available in your version of Excel.Editing this shape or saving this workbook into a different file format will permanently break the chart.</a:t>
          </a:r>
        </a:p>
      </xdr:txBody>
    </xdr:sp>
    <xdr:clientData/>
  </xdr:twoCellAnchor>
  <xdr:twoCellAnchor>
    <xdr:from>
      <xdr:col>4</xdr:col>
      <xdr:colOff>285750</xdr:colOff>
      <xdr:row>5</xdr:row>
      <xdr:rowOff>128587</xdr:rowOff>
    </xdr:from>
    <xdr:to>
      <xdr:col>11</xdr:col>
      <xdr:colOff>276225</xdr:colOff>
      <xdr:row>20</xdr:row>
      <xdr:rowOff>14287</xdr:rowOff>
    </xdr:to>
    <xdr:sp macro="" textlink="">
      <xdr:nvSpPr>
        <xdr:cNvPr id="6" name="Rectangle 5"/>
        <xdr:cNvSpPr>
          <a:spLocks noTextEdit="1"/>
        </xdr:cNvSpPr>
      </xdr:nvSpPr>
      <xdr:spPr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en-US" sz="1100"/>
            <a:t>This chart isn't available in your version of Excel.Editing this shape or saving this workbook into a different file format will permanently break the chart.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rightToLeft="1" zoomScale="70" zoomScaleNormal="70" workbookViewId="0">
      <pane xSplit="3" ySplit="2" topLeftCell="J53" activePane="bottomRight" state="frozen"/>
      <selection pane="topRight" activeCell="D1" sqref="D1"/>
      <selection pane="bottomLeft" activeCell="A3" sqref="A3"/>
      <selection pane="bottomRight" activeCell="A15" sqref="A15"/>
    </sheetView>
  </sheetViews>
  <sheetFormatPr defaultColWidth="9.140625" defaultRowHeight="15.75"/>
  <cols>
    <col min="1" max="1" width="23.7109375" style="30" customWidth="1"/>
    <col min="2" max="2" width="7.5703125" style="30" bestFit="1" customWidth="1"/>
    <col min="3" max="3" width="47.140625" style="30" customWidth="1"/>
    <col min="4" max="8" width="14.140625" style="30" customWidth="1"/>
    <col min="9" max="9" width="27.7109375" style="30" customWidth="1"/>
    <col min="10" max="10" width="26.7109375" style="30" bestFit="1" customWidth="1"/>
    <col min="11" max="11" width="14.85546875" style="30" customWidth="1"/>
    <col min="12" max="12" width="23" style="30" customWidth="1"/>
    <col min="13" max="16384" width="9.140625" style="30"/>
  </cols>
  <sheetData>
    <row r="1" spans="1:12" ht="24" customHeight="1">
      <c r="A1" s="377" t="s">
        <v>90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9"/>
    </row>
    <row r="2" spans="1:12" s="32" customFormat="1" ht="72" customHeight="1">
      <c r="A2" s="1" t="s">
        <v>0</v>
      </c>
      <c r="B2" s="1" t="s">
        <v>1</v>
      </c>
      <c r="C2" s="1" t="s">
        <v>2</v>
      </c>
      <c r="D2" s="1" t="s">
        <v>91</v>
      </c>
      <c r="E2" s="1" t="s">
        <v>92</v>
      </c>
      <c r="F2" s="1" t="s">
        <v>93</v>
      </c>
      <c r="G2" s="1" t="s">
        <v>94</v>
      </c>
      <c r="H2" s="31" t="s">
        <v>95</v>
      </c>
      <c r="I2" s="1" t="s">
        <v>96</v>
      </c>
      <c r="J2" s="1" t="s">
        <v>97</v>
      </c>
      <c r="K2" s="1" t="s">
        <v>98</v>
      </c>
      <c r="L2" s="1" t="s">
        <v>99</v>
      </c>
    </row>
    <row r="3" spans="1:12" ht="42.95" customHeight="1">
      <c r="A3" s="2" t="s">
        <v>3</v>
      </c>
      <c r="B3" s="3">
        <v>1</v>
      </c>
      <c r="C3" s="4" t="s">
        <v>4</v>
      </c>
      <c r="D3" s="33" t="s">
        <v>100</v>
      </c>
      <c r="E3" s="33" t="s">
        <v>101</v>
      </c>
      <c r="F3" s="24" t="s">
        <v>102</v>
      </c>
      <c r="G3" s="23"/>
      <c r="H3" s="24" t="s">
        <v>103</v>
      </c>
      <c r="I3" s="23" t="s">
        <v>104</v>
      </c>
      <c r="J3" s="23"/>
      <c r="K3" s="23" t="s">
        <v>105</v>
      </c>
      <c r="L3" s="23"/>
    </row>
    <row r="4" spans="1:12" ht="57.95" customHeight="1">
      <c r="A4" s="2" t="s">
        <v>5</v>
      </c>
      <c r="B4" s="3">
        <v>2</v>
      </c>
      <c r="C4" s="4" t="s">
        <v>6</v>
      </c>
      <c r="D4" s="33" t="s">
        <v>106</v>
      </c>
      <c r="E4" s="33" t="s">
        <v>107</v>
      </c>
      <c r="F4" s="24" t="s">
        <v>108</v>
      </c>
      <c r="G4" s="23"/>
      <c r="H4" s="24" t="s">
        <v>105</v>
      </c>
      <c r="I4" s="23" t="s">
        <v>109</v>
      </c>
      <c r="J4" s="23"/>
      <c r="K4" s="23" t="s">
        <v>107</v>
      </c>
      <c r="L4" s="23"/>
    </row>
    <row r="5" spans="1:12" ht="61.5" customHeight="1">
      <c r="A5" s="2" t="s">
        <v>7</v>
      </c>
      <c r="B5" s="3">
        <v>3</v>
      </c>
      <c r="C5" s="4" t="s">
        <v>8</v>
      </c>
      <c r="D5" s="33" t="s">
        <v>106</v>
      </c>
      <c r="E5" s="34" t="s">
        <v>110</v>
      </c>
      <c r="F5" s="27" t="s">
        <v>111</v>
      </c>
      <c r="G5" s="23"/>
      <c r="H5" s="27" t="s">
        <v>112</v>
      </c>
      <c r="I5" s="23" t="s">
        <v>113</v>
      </c>
      <c r="J5" s="23" t="s">
        <v>114</v>
      </c>
      <c r="K5" s="23" t="s">
        <v>105</v>
      </c>
      <c r="L5" s="23"/>
    </row>
    <row r="6" spans="1:12" ht="62.25" customHeight="1">
      <c r="A6" s="2" t="s">
        <v>9</v>
      </c>
      <c r="B6" s="3">
        <v>4</v>
      </c>
      <c r="C6" s="4" t="s">
        <v>10</v>
      </c>
      <c r="D6" s="33" t="s">
        <v>106</v>
      </c>
      <c r="E6" s="34" t="s">
        <v>115</v>
      </c>
      <c r="F6" s="27" t="s">
        <v>116</v>
      </c>
      <c r="G6" s="23"/>
      <c r="H6" s="27" t="s">
        <v>112</v>
      </c>
      <c r="I6" s="23"/>
      <c r="J6" s="23" t="s">
        <v>117</v>
      </c>
      <c r="K6" s="23" t="s">
        <v>107</v>
      </c>
      <c r="L6" s="23"/>
    </row>
    <row r="7" spans="1:12" ht="147" customHeight="1">
      <c r="A7" s="2" t="s">
        <v>11</v>
      </c>
      <c r="B7" s="3">
        <v>5</v>
      </c>
      <c r="C7" s="4" t="s">
        <v>12</v>
      </c>
      <c r="D7" s="33" t="s">
        <v>106</v>
      </c>
      <c r="E7" s="34" t="s">
        <v>118</v>
      </c>
      <c r="F7" s="27" t="s">
        <v>112</v>
      </c>
      <c r="G7" s="23"/>
      <c r="H7" s="27" t="s">
        <v>112</v>
      </c>
      <c r="I7" s="23" t="s">
        <v>119</v>
      </c>
      <c r="J7" s="23" t="s">
        <v>120</v>
      </c>
      <c r="K7" s="23" t="s">
        <v>107</v>
      </c>
      <c r="L7" s="23"/>
    </row>
    <row r="8" spans="1:12" ht="67.5" customHeight="1">
      <c r="A8" s="2" t="s">
        <v>7</v>
      </c>
      <c r="B8" s="3">
        <v>6</v>
      </c>
      <c r="C8" s="4" t="s">
        <v>13</v>
      </c>
      <c r="D8" s="33" t="s">
        <v>106</v>
      </c>
      <c r="E8" s="34" t="s">
        <v>105</v>
      </c>
      <c r="F8" s="27" t="s">
        <v>105</v>
      </c>
      <c r="G8" s="35"/>
      <c r="H8" s="26" t="s">
        <v>105</v>
      </c>
      <c r="I8" s="23" t="s">
        <v>109</v>
      </c>
      <c r="J8" s="33"/>
      <c r="K8" s="23" t="s">
        <v>107</v>
      </c>
      <c r="L8" s="33"/>
    </row>
    <row r="9" spans="1:12" ht="93" customHeight="1">
      <c r="A9" s="2" t="s">
        <v>7</v>
      </c>
      <c r="B9" s="3">
        <v>7</v>
      </c>
      <c r="C9" s="5" t="s">
        <v>14</v>
      </c>
      <c r="D9" s="36" t="s">
        <v>106</v>
      </c>
      <c r="E9" s="34" t="s">
        <v>121</v>
      </c>
      <c r="F9" s="27" t="s">
        <v>122</v>
      </c>
      <c r="G9" s="35"/>
      <c r="H9" s="27" t="s">
        <v>122</v>
      </c>
      <c r="I9" s="23" t="s">
        <v>123</v>
      </c>
      <c r="J9" s="36" t="s">
        <v>124</v>
      </c>
      <c r="K9" s="33" t="s">
        <v>107</v>
      </c>
      <c r="L9" s="33"/>
    </row>
    <row r="10" spans="1:12" ht="98.25" customHeight="1">
      <c r="A10" s="2" t="s">
        <v>7</v>
      </c>
      <c r="B10" s="3">
        <v>8</v>
      </c>
      <c r="C10" s="5" t="s">
        <v>15</v>
      </c>
      <c r="D10" s="36" t="s">
        <v>106</v>
      </c>
      <c r="E10" s="37" t="s">
        <v>121</v>
      </c>
      <c r="F10" s="27" t="s">
        <v>122</v>
      </c>
      <c r="G10" s="35"/>
      <c r="H10" s="27" t="s">
        <v>122</v>
      </c>
      <c r="I10" s="23" t="s">
        <v>125</v>
      </c>
      <c r="J10" s="36" t="s">
        <v>124</v>
      </c>
      <c r="K10" s="33" t="s">
        <v>107</v>
      </c>
      <c r="L10" s="33"/>
    </row>
    <row r="11" spans="1:12" s="38" customFormat="1" ht="78.75">
      <c r="A11" s="6" t="s">
        <v>7</v>
      </c>
      <c r="B11" s="3">
        <v>9</v>
      </c>
      <c r="C11" s="4" t="s">
        <v>16</v>
      </c>
      <c r="D11" s="33" t="s">
        <v>106</v>
      </c>
      <c r="E11" s="34" t="s">
        <v>101</v>
      </c>
      <c r="F11" s="27" t="s">
        <v>126</v>
      </c>
      <c r="G11" s="35"/>
      <c r="H11" s="27" t="s">
        <v>126</v>
      </c>
      <c r="I11" s="23" t="s">
        <v>127</v>
      </c>
      <c r="J11" s="23" t="s">
        <v>128</v>
      </c>
      <c r="K11" s="23" t="s">
        <v>107</v>
      </c>
      <c r="L11" s="23" t="s">
        <v>129</v>
      </c>
    </row>
    <row r="12" spans="1:12" ht="39" customHeight="1">
      <c r="A12" s="2" t="s">
        <v>7</v>
      </c>
      <c r="B12" s="3">
        <v>10</v>
      </c>
      <c r="C12" s="4" t="s">
        <v>17</v>
      </c>
      <c r="D12" s="33" t="s">
        <v>106</v>
      </c>
      <c r="E12" s="34" t="s">
        <v>105</v>
      </c>
      <c r="F12" s="27" t="s">
        <v>105</v>
      </c>
      <c r="G12" s="35"/>
      <c r="H12" s="26" t="s">
        <v>105</v>
      </c>
      <c r="I12" s="23"/>
      <c r="J12" s="33"/>
      <c r="K12" s="33" t="s">
        <v>107</v>
      </c>
      <c r="L12" s="33"/>
    </row>
    <row r="13" spans="1:12" ht="110.25">
      <c r="A13" s="2" t="s">
        <v>7</v>
      </c>
      <c r="B13" s="3">
        <v>11</v>
      </c>
      <c r="C13" s="4" t="s">
        <v>18</v>
      </c>
      <c r="D13" s="33" t="s">
        <v>106</v>
      </c>
      <c r="E13" s="39" t="s">
        <v>130</v>
      </c>
      <c r="F13" s="27" t="s">
        <v>126</v>
      </c>
      <c r="G13" s="35"/>
      <c r="H13" s="27" t="s">
        <v>126</v>
      </c>
      <c r="I13" s="23" t="s">
        <v>109</v>
      </c>
      <c r="J13" s="33" t="s">
        <v>131</v>
      </c>
      <c r="K13" s="33" t="s">
        <v>107</v>
      </c>
      <c r="L13" s="33"/>
    </row>
    <row r="14" spans="1:12" ht="102.75" customHeight="1">
      <c r="A14" s="2" t="s">
        <v>7</v>
      </c>
      <c r="B14" s="3">
        <v>12</v>
      </c>
      <c r="C14" s="4" t="s">
        <v>19</v>
      </c>
      <c r="D14" s="33" t="s">
        <v>106</v>
      </c>
      <c r="E14" s="34" t="s">
        <v>130</v>
      </c>
      <c r="F14" s="27" t="s">
        <v>126</v>
      </c>
      <c r="G14" s="35"/>
      <c r="H14" s="27" t="s">
        <v>126</v>
      </c>
      <c r="I14" s="23" t="s">
        <v>132</v>
      </c>
      <c r="J14" s="33" t="s">
        <v>131</v>
      </c>
      <c r="K14" s="33" t="s">
        <v>107</v>
      </c>
      <c r="L14" s="33"/>
    </row>
    <row r="15" spans="1:12" ht="63">
      <c r="A15" s="2" t="s">
        <v>7</v>
      </c>
      <c r="B15" s="3">
        <v>13</v>
      </c>
      <c r="C15" s="4" t="s">
        <v>20</v>
      </c>
      <c r="D15" s="33" t="s">
        <v>106</v>
      </c>
      <c r="E15" s="34" t="s">
        <v>107</v>
      </c>
      <c r="F15" s="40" t="s">
        <v>105</v>
      </c>
      <c r="G15" s="34"/>
      <c r="H15" s="26" t="s">
        <v>105</v>
      </c>
      <c r="I15" s="23" t="s">
        <v>133</v>
      </c>
      <c r="J15" s="33" t="s">
        <v>134</v>
      </c>
      <c r="K15" s="33" t="s">
        <v>107</v>
      </c>
      <c r="L15" s="33"/>
    </row>
    <row r="16" spans="1:12" ht="63">
      <c r="A16" s="2" t="s">
        <v>7</v>
      </c>
      <c r="B16" s="3">
        <v>14</v>
      </c>
      <c r="C16" s="4" t="s">
        <v>21</v>
      </c>
      <c r="D16" s="33" t="s">
        <v>106</v>
      </c>
      <c r="E16" s="41" t="s">
        <v>135</v>
      </c>
      <c r="F16" s="26" t="s">
        <v>136</v>
      </c>
      <c r="G16" s="41"/>
      <c r="H16" s="27" t="s">
        <v>137</v>
      </c>
      <c r="I16" s="23" t="s">
        <v>138</v>
      </c>
      <c r="J16" s="33" t="s">
        <v>139</v>
      </c>
      <c r="K16" s="33" t="s">
        <v>105</v>
      </c>
      <c r="L16" s="33"/>
    </row>
    <row r="17" spans="1:12" ht="84.6" customHeight="1">
      <c r="A17" s="2" t="s">
        <v>7</v>
      </c>
      <c r="B17" s="3">
        <v>15</v>
      </c>
      <c r="C17" s="4" t="s">
        <v>22</v>
      </c>
      <c r="D17" s="33" t="s">
        <v>140</v>
      </c>
      <c r="E17" s="35" t="s">
        <v>141</v>
      </c>
      <c r="F17" s="27" t="s">
        <v>142</v>
      </c>
      <c r="G17" s="41"/>
      <c r="H17" s="27" t="s">
        <v>137</v>
      </c>
      <c r="I17" s="23"/>
      <c r="J17" s="33" t="s">
        <v>139</v>
      </c>
      <c r="K17" s="33" t="s">
        <v>105</v>
      </c>
      <c r="L17" s="33"/>
    </row>
    <row r="18" spans="1:12" ht="90.95" customHeight="1">
      <c r="A18" s="2" t="s">
        <v>7</v>
      </c>
      <c r="B18" s="3">
        <v>16</v>
      </c>
      <c r="C18" s="4" t="s">
        <v>23</v>
      </c>
      <c r="D18" s="33" t="s">
        <v>140</v>
      </c>
      <c r="E18" s="41" t="s">
        <v>143</v>
      </c>
      <c r="F18" s="27" t="s">
        <v>144</v>
      </c>
      <c r="G18" s="41"/>
      <c r="H18" s="27" t="s">
        <v>145</v>
      </c>
      <c r="I18" s="23"/>
      <c r="J18" s="33" t="s">
        <v>146</v>
      </c>
      <c r="K18" s="33" t="s">
        <v>105</v>
      </c>
      <c r="L18" s="33"/>
    </row>
    <row r="19" spans="1:12" ht="70.5" customHeight="1">
      <c r="A19" s="2" t="s">
        <v>7</v>
      </c>
      <c r="B19" s="3">
        <v>17</v>
      </c>
      <c r="C19" s="4" t="s">
        <v>24</v>
      </c>
      <c r="D19" s="33" t="s">
        <v>140</v>
      </c>
      <c r="E19" s="34" t="s">
        <v>147</v>
      </c>
      <c r="F19" s="27">
        <v>0</v>
      </c>
      <c r="G19" s="41"/>
      <c r="H19" s="27">
        <v>0</v>
      </c>
      <c r="I19" s="23" t="s">
        <v>148</v>
      </c>
      <c r="J19" s="33" t="s">
        <v>149</v>
      </c>
      <c r="K19" s="33" t="s">
        <v>107</v>
      </c>
      <c r="L19" s="33"/>
    </row>
    <row r="20" spans="1:12" ht="76.5" customHeight="1">
      <c r="A20" s="2" t="s">
        <v>7</v>
      </c>
      <c r="B20" s="3">
        <v>18</v>
      </c>
      <c r="C20" s="4" t="s">
        <v>25</v>
      </c>
      <c r="D20" s="33" t="s">
        <v>140</v>
      </c>
      <c r="E20" s="34" t="s">
        <v>150</v>
      </c>
      <c r="F20" s="27" t="s">
        <v>151</v>
      </c>
      <c r="G20" s="41"/>
      <c r="H20" s="27" t="s">
        <v>151</v>
      </c>
      <c r="I20" s="23" t="s">
        <v>148</v>
      </c>
      <c r="J20" s="33" t="s">
        <v>152</v>
      </c>
      <c r="K20" s="33" t="s">
        <v>107</v>
      </c>
      <c r="L20" s="33"/>
    </row>
    <row r="21" spans="1:12" ht="84" customHeight="1">
      <c r="A21" s="2" t="s">
        <v>7</v>
      </c>
      <c r="B21" s="3">
        <v>19</v>
      </c>
      <c r="C21" s="4" t="s">
        <v>26</v>
      </c>
      <c r="D21" s="33" t="s">
        <v>106</v>
      </c>
      <c r="E21" s="34" t="s">
        <v>153</v>
      </c>
      <c r="F21" s="27" t="s">
        <v>151</v>
      </c>
      <c r="G21" s="41"/>
      <c r="H21" s="27" t="s">
        <v>151</v>
      </c>
      <c r="I21" s="23"/>
      <c r="J21" s="33" t="s">
        <v>154</v>
      </c>
      <c r="K21" s="33" t="s">
        <v>107</v>
      </c>
      <c r="L21" s="33"/>
    </row>
    <row r="22" spans="1:12" ht="58.5" customHeight="1">
      <c r="A22" s="2" t="s">
        <v>7</v>
      </c>
      <c r="B22" s="3">
        <v>21</v>
      </c>
      <c r="C22" s="4" t="s">
        <v>27</v>
      </c>
      <c r="D22" s="33" t="s">
        <v>140</v>
      </c>
      <c r="E22" s="34" t="s">
        <v>155</v>
      </c>
      <c r="F22" s="27" t="s">
        <v>112</v>
      </c>
      <c r="G22" s="41"/>
      <c r="H22" s="27" t="s">
        <v>112</v>
      </c>
      <c r="I22" s="23"/>
      <c r="J22" s="33" t="s">
        <v>156</v>
      </c>
      <c r="K22" s="33" t="s">
        <v>107</v>
      </c>
      <c r="L22" s="33"/>
    </row>
    <row r="23" spans="1:12" ht="47.25">
      <c r="A23" s="7" t="s">
        <v>28</v>
      </c>
      <c r="B23" s="3">
        <v>22</v>
      </c>
      <c r="C23" s="8" t="s">
        <v>29</v>
      </c>
      <c r="D23" s="25" t="s">
        <v>106</v>
      </c>
      <c r="E23" s="25" t="s">
        <v>105</v>
      </c>
      <c r="F23" s="42" t="s">
        <v>105</v>
      </c>
      <c r="G23" s="25"/>
      <c r="H23" s="24" t="s">
        <v>105</v>
      </c>
      <c r="I23" s="25" t="s">
        <v>109</v>
      </c>
      <c r="J23" s="25"/>
      <c r="K23" s="25" t="s">
        <v>107</v>
      </c>
      <c r="L23" s="25"/>
    </row>
    <row r="24" spans="1:12" ht="47.25">
      <c r="A24" s="7" t="s">
        <v>28</v>
      </c>
      <c r="B24" s="3">
        <v>23</v>
      </c>
      <c r="C24" s="8" t="s">
        <v>30</v>
      </c>
      <c r="D24" s="25" t="s">
        <v>106</v>
      </c>
      <c r="E24" s="43" t="s">
        <v>157</v>
      </c>
      <c r="F24" s="44" t="s">
        <v>112</v>
      </c>
      <c r="G24" s="43" t="s">
        <v>112</v>
      </c>
      <c r="H24" s="29" t="s">
        <v>112</v>
      </c>
      <c r="I24" s="25" t="s">
        <v>158</v>
      </c>
      <c r="J24" s="25" t="s">
        <v>159</v>
      </c>
      <c r="K24" s="25" t="s">
        <v>107</v>
      </c>
      <c r="L24" s="25"/>
    </row>
    <row r="25" spans="1:12" ht="47.25">
      <c r="A25" s="7" t="s">
        <v>28</v>
      </c>
      <c r="B25" s="3">
        <v>24</v>
      </c>
      <c r="C25" s="8" t="s">
        <v>31</v>
      </c>
      <c r="D25" s="25" t="s">
        <v>106</v>
      </c>
      <c r="E25" s="43" t="s">
        <v>160</v>
      </c>
      <c r="F25" s="29" t="s">
        <v>112</v>
      </c>
      <c r="G25" s="43"/>
      <c r="H25" s="29" t="s">
        <v>112</v>
      </c>
      <c r="I25" s="25" t="s">
        <v>161</v>
      </c>
      <c r="J25" s="25" t="s">
        <v>162</v>
      </c>
      <c r="K25" s="25" t="s">
        <v>107</v>
      </c>
      <c r="L25" s="25"/>
    </row>
    <row r="26" spans="1:12" ht="58.5" customHeight="1">
      <c r="A26" s="7" t="s">
        <v>28</v>
      </c>
      <c r="B26" s="3">
        <v>25</v>
      </c>
      <c r="C26" s="8" t="s">
        <v>32</v>
      </c>
      <c r="D26" s="25" t="s">
        <v>106</v>
      </c>
      <c r="E26" s="43" t="s">
        <v>163</v>
      </c>
      <c r="F26" s="45" t="s">
        <v>164</v>
      </c>
      <c r="G26" s="43"/>
      <c r="H26" s="45" t="s">
        <v>164</v>
      </c>
      <c r="I26" s="25" t="s">
        <v>165</v>
      </c>
      <c r="J26" s="25" t="s">
        <v>166</v>
      </c>
      <c r="K26" s="25" t="s">
        <v>107</v>
      </c>
      <c r="L26" s="25"/>
    </row>
    <row r="27" spans="1:12" ht="47.25">
      <c r="A27" s="7" t="s">
        <v>28</v>
      </c>
      <c r="B27" s="3">
        <v>26</v>
      </c>
      <c r="C27" s="8" t="s">
        <v>33</v>
      </c>
      <c r="D27" s="25" t="s">
        <v>106</v>
      </c>
      <c r="E27" s="43" t="s">
        <v>167</v>
      </c>
      <c r="F27" s="45" t="s">
        <v>168</v>
      </c>
      <c r="G27" s="43"/>
      <c r="H27" s="45" t="s">
        <v>169</v>
      </c>
      <c r="I27" s="25" t="s">
        <v>170</v>
      </c>
      <c r="J27" s="25" t="s">
        <v>171</v>
      </c>
      <c r="K27" s="25" t="s">
        <v>107</v>
      </c>
      <c r="L27" s="25"/>
    </row>
    <row r="28" spans="1:12" ht="47.25">
      <c r="A28" s="7" t="s">
        <v>28</v>
      </c>
      <c r="B28" s="3">
        <v>27</v>
      </c>
      <c r="C28" s="9" t="s">
        <v>34</v>
      </c>
      <c r="D28" s="46" t="s">
        <v>106</v>
      </c>
      <c r="E28" s="43">
        <v>0</v>
      </c>
      <c r="F28" s="47">
        <v>30000</v>
      </c>
      <c r="G28" s="48"/>
      <c r="H28" s="47">
        <v>210000</v>
      </c>
      <c r="I28" s="25" t="s">
        <v>109</v>
      </c>
      <c r="J28" s="25" t="s">
        <v>172</v>
      </c>
      <c r="K28" s="25" t="s">
        <v>107</v>
      </c>
      <c r="L28" s="46" t="s">
        <v>173</v>
      </c>
    </row>
    <row r="29" spans="1:12" ht="78.75">
      <c r="A29" s="7" t="s">
        <v>28</v>
      </c>
      <c r="B29" s="3">
        <v>28</v>
      </c>
      <c r="C29" s="8" t="s">
        <v>35</v>
      </c>
      <c r="D29" s="25" t="s">
        <v>106</v>
      </c>
      <c r="E29" s="43" t="s">
        <v>174</v>
      </c>
      <c r="F29" s="28" t="s">
        <v>169</v>
      </c>
      <c r="G29" s="49"/>
      <c r="H29" s="28" t="s">
        <v>112</v>
      </c>
      <c r="I29" s="25" t="s">
        <v>158</v>
      </c>
      <c r="J29" s="25" t="s">
        <v>175</v>
      </c>
      <c r="K29" s="25" t="s">
        <v>107</v>
      </c>
      <c r="L29" s="25"/>
    </row>
    <row r="30" spans="1:12" ht="47.25">
      <c r="A30" s="7" t="s">
        <v>28</v>
      </c>
      <c r="B30" s="3">
        <v>29</v>
      </c>
      <c r="C30" s="8" t="s">
        <v>36</v>
      </c>
      <c r="D30" s="25" t="s">
        <v>106</v>
      </c>
      <c r="E30" s="43">
        <v>7</v>
      </c>
      <c r="F30" s="47">
        <v>2500000</v>
      </c>
      <c r="G30" s="48"/>
      <c r="H30" s="47">
        <v>15000000</v>
      </c>
      <c r="I30" s="25" t="s">
        <v>109</v>
      </c>
      <c r="J30" s="25" t="s">
        <v>176</v>
      </c>
      <c r="K30" s="25" t="s">
        <v>105</v>
      </c>
      <c r="L30" s="25" t="s">
        <v>177</v>
      </c>
    </row>
    <row r="31" spans="1:12" ht="47.25">
      <c r="A31" s="10" t="s">
        <v>28</v>
      </c>
      <c r="B31" s="3">
        <v>30</v>
      </c>
      <c r="C31" s="8" t="s">
        <v>37</v>
      </c>
      <c r="D31" s="25" t="s">
        <v>106</v>
      </c>
      <c r="E31" s="43">
        <v>0</v>
      </c>
      <c r="F31" s="50">
        <v>20</v>
      </c>
      <c r="G31" s="49"/>
      <c r="H31" s="47">
        <v>144000</v>
      </c>
      <c r="I31" s="25" t="s">
        <v>109</v>
      </c>
      <c r="J31" s="25" t="s">
        <v>178</v>
      </c>
      <c r="K31" s="25" t="s">
        <v>105</v>
      </c>
      <c r="L31" s="25" t="s">
        <v>179</v>
      </c>
    </row>
    <row r="32" spans="1:12" ht="78.75">
      <c r="A32" s="7" t="s">
        <v>28</v>
      </c>
      <c r="B32" s="3">
        <v>31</v>
      </c>
      <c r="C32" s="11" t="s">
        <v>38</v>
      </c>
      <c r="D32" s="25" t="s">
        <v>106</v>
      </c>
      <c r="E32" s="51" t="s">
        <v>180</v>
      </c>
      <c r="F32" s="28" t="s">
        <v>169</v>
      </c>
      <c r="G32" s="43"/>
      <c r="H32" s="28" t="s">
        <v>112</v>
      </c>
      <c r="I32" s="52" t="s">
        <v>138</v>
      </c>
      <c r="J32" s="25" t="s">
        <v>181</v>
      </c>
      <c r="K32" s="25" t="s">
        <v>105</v>
      </c>
      <c r="L32" s="25"/>
    </row>
    <row r="33" spans="1:12" ht="78.75">
      <c r="A33" s="10" t="s">
        <v>28</v>
      </c>
      <c r="B33" s="3">
        <v>32</v>
      </c>
      <c r="C33" s="11" t="s">
        <v>39</v>
      </c>
      <c r="D33" s="25" t="s">
        <v>106</v>
      </c>
      <c r="E33" s="51" t="s">
        <v>182</v>
      </c>
      <c r="F33" s="28" t="s">
        <v>168</v>
      </c>
      <c r="G33" s="43"/>
      <c r="H33" s="28" t="s">
        <v>112</v>
      </c>
      <c r="I33" s="52" t="s">
        <v>138</v>
      </c>
      <c r="J33" s="25" t="s">
        <v>181</v>
      </c>
      <c r="K33" s="25" t="s">
        <v>105</v>
      </c>
      <c r="L33" s="25"/>
    </row>
    <row r="34" spans="1:12" ht="54" customHeight="1">
      <c r="A34" s="10" t="s">
        <v>28</v>
      </c>
      <c r="B34" s="3">
        <v>33</v>
      </c>
      <c r="C34" s="11" t="s">
        <v>40</v>
      </c>
      <c r="D34" s="52" t="s">
        <v>140</v>
      </c>
      <c r="E34" s="53" t="s">
        <v>183</v>
      </c>
      <c r="F34" s="54" t="s">
        <v>164</v>
      </c>
      <c r="G34" s="43"/>
      <c r="H34" s="55" t="s">
        <v>112</v>
      </c>
      <c r="I34" s="25" t="s">
        <v>148</v>
      </c>
      <c r="J34" s="25" t="s">
        <v>184</v>
      </c>
      <c r="K34" s="25" t="s">
        <v>105</v>
      </c>
      <c r="L34" s="25"/>
    </row>
    <row r="35" spans="1:12" ht="63">
      <c r="A35" s="10" t="s">
        <v>28</v>
      </c>
      <c r="B35" s="3">
        <v>34</v>
      </c>
      <c r="C35" s="11" t="s">
        <v>41</v>
      </c>
      <c r="D35" s="52" t="s">
        <v>140</v>
      </c>
      <c r="E35" s="51" t="s">
        <v>185</v>
      </c>
      <c r="F35" s="54" t="s">
        <v>122</v>
      </c>
      <c r="G35" s="43"/>
      <c r="H35" s="55" t="s">
        <v>122</v>
      </c>
      <c r="I35" s="25" t="s">
        <v>148</v>
      </c>
      <c r="J35" s="25" t="s">
        <v>186</v>
      </c>
      <c r="K35" s="25" t="s">
        <v>105</v>
      </c>
      <c r="L35" s="25"/>
    </row>
    <row r="36" spans="1:12" ht="58.5" customHeight="1">
      <c r="A36" s="10" t="s">
        <v>28</v>
      </c>
      <c r="B36" s="3">
        <v>35</v>
      </c>
      <c r="C36" s="11" t="s">
        <v>42</v>
      </c>
      <c r="D36" s="52" t="s">
        <v>106</v>
      </c>
      <c r="E36" s="51" t="s">
        <v>187</v>
      </c>
      <c r="F36" s="54" t="s">
        <v>122</v>
      </c>
      <c r="G36" s="43"/>
      <c r="H36" s="55" t="s">
        <v>122</v>
      </c>
      <c r="I36" s="25" t="s">
        <v>188</v>
      </c>
      <c r="J36" s="25" t="s">
        <v>189</v>
      </c>
      <c r="K36" s="25" t="s">
        <v>107</v>
      </c>
      <c r="L36" s="25"/>
    </row>
    <row r="37" spans="1:12" ht="86.25" customHeight="1">
      <c r="A37" s="10" t="s">
        <v>28</v>
      </c>
      <c r="B37" s="3">
        <v>36</v>
      </c>
      <c r="C37" s="11" t="s">
        <v>43</v>
      </c>
      <c r="D37" s="52" t="s">
        <v>106</v>
      </c>
      <c r="E37" s="43" t="s">
        <v>190</v>
      </c>
      <c r="F37" s="29" t="s">
        <v>122</v>
      </c>
      <c r="G37" s="43"/>
      <c r="H37" s="29" t="s">
        <v>122</v>
      </c>
      <c r="I37" s="25" t="s">
        <v>188</v>
      </c>
      <c r="J37" s="25" t="s">
        <v>191</v>
      </c>
      <c r="K37" s="25" t="s">
        <v>107</v>
      </c>
      <c r="L37" s="25"/>
    </row>
    <row r="38" spans="1:12" ht="47.25">
      <c r="A38" s="10" t="s">
        <v>28</v>
      </c>
      <c r="B38" s="3">
        <v>37</v>
      </c>
      <c r="C38" s="11" t="s">
        <v>44</v>
      </c>
      <c r="D38" s="52" t="s">
        <v>106</v>
      </c>
      <c r="E38" s="43" t="s">
        <v>192</v>
      </c>
      <c r="F38" s="29" t="s">
        <v>193</v>
      </c>
      <c r="G38" s="43"/>
      <c r="H38" s="29" t="s">
        <v>194</v>
      </c>
      <c r="I38" s="25" t="s">
        <v>188</v>
      </c>
      <c r="J38" s="25" t="s">
        <v>195</v>
      </c>
      <c r="K38" s="25" t="s">
        <v>107</v>
      </c>
      <c r="L38" s="25"/>
    </row>
    <row r="39" spans="1:12" ht="64.5" customHeight="1">
      <c r="A39" s="10" t="s">
        <v>28</v>
      </c>
      <c r="B39" s="3">
        <v>38</v>
      </c>
      <c r="C39" s="11" t="s">
        <v>45</v>
      </c>
      <c r="D39" s="52" t="s">
        <v>106</v>
      </c>
      <c r="E39" s="51" t="s">
        <v>196</v>
      </c>
      <c r="F39" s="29" t="s">
        <v>197</v>
      </c>
      <c r="G39" s="43"/>
      <c r="H39" s="29" t="s">
        <v>122</v>
      </c>
      <c r="I39" s="25" t="s">
        <v>188</v>
      </c>
      <c r="J39" s="25" t="s">
        <v>198</v>
      </c>
      <c r="K39" s="25" t="s">
        <v>107</v>
      </c>
      <c r="L39" s="25"/>
    </row>
    <row r="40" spans="1:12" ht="78" customHeight="1">
      <c r="A40" s="10" t="s">
        <v>28</v>
      </c>
      <c r="B40" s="3">
        <v>39</v>
      </c>
      <c r="C40" s="11" t="s">
        <v>46</v>
      </c>
      <c r="D40" s="52" t="s">
        <v>106</v>
      </c>
      <c r="E40" s="51" t="s">
        <v>199</v>
      </c>
      <c r="F40" s="29" t="s">
        <v>200</v>
      </c>
      <c r="G40" s="43"/>
      <c r="H40" s="29" t="s">
        <v>197</v>
      </c>
      <c r="I40" s="25" t="s">
        <v>188</v>
      </c>
      <c r="J40" s="25" t="s">
        <v>201</v>
      </c>
      <c r="K40" s="25" t="s">
        <v>107</v>
      </c>
      <c r="L40" s="25"/>
    </row>
    <row r="41" spans="1:12" ht="47.25">
      <c r="A41" s="10" t="s">
        <v>28</v>
      </c>
      <c r="B41" s="3">
        <v>40</v>
      </c>
      <c r="C41" s="11" t="s">
        <v>47</v>
      </c>
      <c r="D41" s="52" t="s">
        <v>106</v>
      </c>
      <c r="E41" s="51" t="s">
        <v>202</v>
      </c>
      <c r="F41" s="29" t="s">
        <v>122</v>
      </c>
      <c r="G41" s="43"/>
      <c r="H41" s="29" t="s">
        <v>122</v>
      </c>
      <c r="I41" s="25" t="s">
        <v>188</v>
      </c>
      <c r="J41" s="25" t="s">
        <v>203</v>
      </c>
      <c r="K41" s="25" t="s">
        <v>105</v>
      </c>
      <c r="L41" s="25"/>
    </row>
    <row r="42" spans="1:12" ht="47.25">
      <c r="A42" s="10" t="s">
        <v>28</v>
      </c>
      <c r="B42" s="3">
        <v>41</v>
      </c>
      <c r="C42" s="11" t="s">
        <v>48</v>
      </c>
      <c r="D42" s="52" t="s">
        <v>106</v>
      </c>
      <c r="E42" s="56" t="s">
        <v>204</v>
      </c>
      <c r="F42" s="29" t="s">
        <v>205</v>
      </c>
      <c r="G42" s="43"/>
      <c r="H42" s="29" t="s">
        <v>137</v>
      </c>
      <c r="I42" s="25" t="s">
        <v>206</v>
      </c>
      <c r="J42" s="25" t="s">
        <v>207</v>
      </c>
      <c r="K42" s="25" t="s">
        <v>105</v>
      </c>
      <c r="L42" s="25" t="s">
        <v>208</v>
      </c>
    </row>
    <row r="43" spans="1:12" ht="78.75">
      <c r="A43" s="10" t="s">
        <v>28</v>
      </c>
      <c r="B43" s="3">
        <v>42</v>
      </c>
      <c r="C43" s="11" t="s">
        <v>49</v>
      </c>
      <c r="D43" s="52" t="s">
        <v>106</v>
      </c>
      <c r="E43" s="43" t="s">
        <v>209</v>
      </c>
      <c r="F43" s="29" t="s">
        <v>205</v>
      </c>
      <c r="G43" s="43"/>
      <c r="H43" s="29" t="s">
        <v>145</v>
      </c>
      <c r="I43" s="25" t="s">
        <v>206</v>
      </c>
      <c r="J43" s="25" t="s">
        <v>210</v>
      </c>
      <c r="K43" s="25" t="s">
        <v>105</v>
      </c>
      <c r="L43" s="25"/>
    </row>
    <row r="44" spans="1:12" ht="47.25">
      <c r="A44" s="10" t="s">
        <v>28</v>
      </c>
      <c r="B44" s="3">
        <v>43</v>
      </c>
      <c r="C44" s="11" t="s">
        <v>50</v>
      </c>
      <c r="D44" s="52" t="s">
        <v>106</v>
      </c>
      <c r="E44" s="43" t="s">
        <v>211</v>
      </c>
      <c r="F44" s="29" t="s">
        <v>212</v>
      </c>
      <c r="G44" s="43"/>
      <c r="H44" s="29" t="s">
        <v>144</v>
      </c>
      <c r="I44" s="25" t="s">
        <v>206</v>
      </c>
      <c r="J44" s="25" t="s">
        <v>213</v>
      </c>
      <c r="K44" s="25" t="s">
        <v>105</v>
      </c>
      <c r="L44" s="25"/>
    </row>
    <row r="45" spans="1:12" ht="47.25">
      <c r="A45" s="10" t="s">
        <v>28</v>
      </c>
      <c r="B45" s="3">
        <v>44</v>
      </c>
      <c r="C45" s="11" t="s">
        <v>51</v>
      </c>
      <c r="D45" s="52" t="s">
        <v>106</v>
      </c>
      <c r="E45" s="51" t="s">
        <v>214</v>
      </c>
      <c r="F45" s="29" t="s">
        <v>205</v>
      </c>
      <c r="G45" s="43"/>
      <c r="H45" s="29" t="s">
        <v>145</v>
      </c>
      <c r="I45" s="25" t="s">
        <v>206</v>
      </c>
      <c r="J45" s="25" t="s">
        <v>215</v>
      </c>
      <c r="K45" s="25" t="s">
        <v>105</v>
      </c>
      <c r="L45" s="25"/>
    </row>
    <row r="46" spans="1:12" ht="141.75">
      <c r="A46" s="10" t="s">
        <v>28</v>
      </c>
      <c r="B46" s="3">
        <v>45</v>
      </c>
      <c r="C46" s="11" t="s">
        <v>52</v>
      </c>
      <c r="D46" s="52" t="s">
        <v>140</v>
      </c>
      <c r="E46" s="51" t="s">
        <v>155</v>
      </c>
      <c r="F46" s="29" t="s">
        <v>145</v>
      </c>
      <c r="G46" s="43"/>
      <c r="H46" s="29" t="s">
        <v>145</v>
      </c>
      <c r="I46" s="25"/>
      <c r="J46" s="25" t="s">
        <v>216</v>
      </c>
      <c r="K46" s="25" t="s">
        <v>107</v>
      </c>
      <c r="L46" s="25"/>
    </row>
    <row r="47" spans="1:12" ht="47.25">
      <c r="A47" s="10" t="s">
        <v>28</v>
      </c>
      <c r="B47" s="3">
        <v>46</v>
      </c>
      <c r="C47" s="11" t="s">
        <v>53</v>
      </c>
      <c r="D47" s="52" t="s">
        <v>140</v>
      </c>
      <c r="E47" s="51" t="s">
        <v>217</v>
      </c>
      <c r="F47" s="29" t="s">
        <v>145</v>
      </c>
      <c r="G47" s="43"/>
      <c r="H47" s="29" t="s">
        <v>145</v>
      </c>
      <c r="I47" s="25" t="s">
        <v>148</v>
      </c>
      <c r="J47" s="25" t="s">
        <v>218</v>
      </c>
      <c r="K47" s="25" t="s">
        <v>107</v>
      </c>
      <c r="L47" s="25"/>
    </row>
    <row r="48" spans="1:12" ht="94.5">
      <c r="A48" s="10" t="s">
        <v>28</v>
      </c>
      <c r="B48" s="3">
        <v>47</v>
      </c>
      <c r="C48" s="11" t="s">
        <v>54</v>
      </c>
      <c r="D48" s="52" t="s">
        <v>140</v>
      </c>
      <c r="E48" s="53" t="s">
        <v>219</v>
      </c>
      <c r="F48" s="29" t="s">
        <v>220</v>
      </c>
      <c r="G48" s="43"/>
      <c r="H48" s="56" t="s">
        <v>221</v>
      </c>
      <c r="I48" s="25" t="s">
        <v>148</v>
      </c>
      <c r="J48" s="25" t="s">
        <v>222</v>
      </c>
      <c r="K48" s="25" t="s">
        <v>107</v>
      </c>
      <c r="L48" s="25" t="s">
        <v>223</v>
      </c>
    </row>
    <row r="49" spans="1:12" ht="47.25">
      <c r="A49" s="10" t="s">
        <v>28</v>
      </c>
      <c r="B49" s="3">
        <v>48</v>
      </c>
      <c r="C49" s="11" t="s">
        <v>55</v>
      </c>
      <c r="D49" s="52" t="s">
        <v>224</v>
      </c>
      <c r="E49" s="53" t="s">
        <v>101</v>
      </c>
      <c r="F49" s="57" t="s">
        <v>225</v>
      </c>
      <c r="G49" s="43"/>
      <c r="H49" s="56" t="s">
        <v>226</v>
      </c>
      <c r="I49" s="25" t="s">
        <v>148</v>
      </c>
      <c r="J49" s="25" t="s">
        <v>227</v>
      </c>
      <c r="K49" s="25" t="s">
        <v>105</v>
      </c>
      <c r="L49" s="25"/>
    </row>
    <row r="50" spans="1:12" ht="47.25">
      <c r="A50" s="10" t="s">
        <v>28</v>
      </c>
      <c r="B50" s="3">
        <v>49</v>
      </c>
      <c r="C50" s="11" t="s">
        <v>56</v>
      </c>
      <c r="D50" s="52" t="s">
        <v>224</v>
      </c>
      <c r="E50" s="51" t="s">
        <v>228</v>
      </c>
      <c r="F50" s="45" t="s">
        <v>229</v>
      </c>
      <c r="G50" s="43"/>
      <c r="H50" s="29" t="s">
        <v>230</v>
      </c>
      <c r="I50" s="25" t="s">
        <v>148</v>
      </c>
      <c r="J50" s="25" t="s">
        <v>231</v>
      </c>
      <c r="K50" s="25" t="s">
        <v>105</v>
      </c>
      <c r="L50" s="25"/>
    </row>
    <row r="51" spans="1:12" ht="47.25">
      <c r="A51" s="12" t="s">
        <v>57</v>
      </c>
      <c r="B51" s="3">
        <v>50</v>
      </c>
      <c r="C51" s="13" t="s">
        <v>58</v>
      </c>
      <c r="D51" s="58" t="s">
        <v>106</v>
      </c>
      <c r="E51" s="58" t="s">
        <v>105</v>
      </c>
      <c r="F51" s="24" t="s">
        <v>105</v>
      </c>
      <c r="G51" s="22"/>
      <c r="H51" s="24" t="s">
        <v>105</v>
      </c>
      <c r="I51" s="22" t="s">
        <v>109</v>
      </c>
      <c r="J51" s="22" t="s">
        <v>232</v>
      </c>
      <c r="K51" s="25" t="s">
        <v>107</v>
      </c>
      <c r="L51" s="25"/>
    </row>
    <row r="52" spans="1:12" ht="55.5" customHeight="1">
      <c r="A52" s="12" t="s">
        <v>57</v>
      </c>
      <c r="B52" s="3">
        <v>51</v>
      </c>
      <c r="C52" s="13" t="s">
        <v>59</v>
      </c>
      <c r="D52" s="58" t="s">
        <v>106</v>
      </c>
      <c r="E52" s="59" t="s">
        <v>110</v>
      </c>
      <c r="F52" s="45" t="s">
        <v>145</v>
      </c>
      <c r="G52" s="60"/>
      <c r="H52" s="45" t="s">
        <v>145</v>
      </c>
      <c r="I52" s="22" t="s">
        <v>233</v>
      </c>
      <c r="J52" s="22" t="s">
        <v>234</v>
      </c>
      <c r="K52" s="25" t="s">
        <v>105</v>
      </c>
      <c r="L52" s="25"/>
    </row>
    <row r="53" spans="1:12" ht="57" customHeight="1">
      <c r="A53" s="12" t="s">
        <v>57</v>
      </c>
      <c r="B53" s="3">
        <v>52</v>
      </c>
      <c r="C53" s="13" t="s">
        <v>60</v>
      </c>
      <c r="D53" s="58" t="s">
        <v>106</v>
      </c>
      <c r="E53" s="59" t="s">
        <v>235</v>
      </c>
      <c r="F53" s="45" t="s">
        <v>145</v>
      </c>
      <c r="G53" s="60"/>
      <c r="H53" s="45" t="s">
        <v>145</v>
      </c>
      <c r="I53" s="22" t="s">
        <v>233</v>
      </c>
      <c r="J53" s="22" t="s">
        <v>236</v>
      </c>
      <c r="K53" s="25" t="s">
        <v>105</v>
      </c>
      <c r="L53" s="25"/>
    </row>
    <row r="54" spans="1:12" ht="47.25">
      <c r="A54" s="12" t="s">
        <v>57</v>
      </c>
      <c r="B54" s="3">
        <v>53</v>
      </c>
      <c r="C54" s="13" t="s">
        <v>61</v>
      </c>
      <c r="D54" s="58" t="s">
        <v>106</v>
      </c>
      <c r="E54" s="61" t="s">
        <v>105</v>
      </c>
      <c r="F54" s="24" t="s">
        <v>105</v>
      </c>
      <c r="G54" s="22"/>
      <c r="H54" s="24" t="s">
        <v>105</v>
      </c>
      <c r="I54" s="22" t="s">
        <v>109</v>
      </c>
      <c r="J54" s="22" t="s">
        <v>232</v>
      </c>
      <c r="K54" s="25" t="s">
        <v>107</v>
      </c>
      <c r="L54" s="25"/>
    </row>
    <row r="55" spans="1:12" ht="61.5" customHeight="1">
      <c r="A55" s="12" t="s">
        <v>57</v>
      </c>
      <c r="B55" s="3">
        <v>54</v>
      </c>
      <c r="C55" s="13" t="s">
        <v>62</v>
      </c>
      <c r="D55" s="58" t="s">
        <v>106</v>
      </c>
      <c r="E55" s="61" t="s">
        <v>237</v>
      </c>
      <c r="F55" s="45" t="s">
        <v>145</v>
      </c>
      <c r="G55" s="60"/>
      <c r="H55" s="45" t="s">
        <v>145</v>
      </c>
      <c r="I55" s="22" t="s">
        <v>238</v>
      </c>
      <c r="J55" s="22" t="s">
        <v>239</v>
      </c>
      <c r="K55" s="25" t="s">
        <v>107</v>
      </c>
      <c r="L55" s="25" t="s">
        <v>240</v>
      </c>
    </row>
    <row r="56" spans="1:12" ht="47.25">
      <c r="A56" s="12" t="s">
        <v>57</v>
      </c>
      <c r="B56" s="3">
        <v>55</v>
      </c>
      <c r="C56" s="13" t="s">
        <v>63</v>
      </c>
      <c r="D56" s="58" t="s">
        <v>106</v>
      </c>
      <c r="E56" s="60">
        <v>586</v>
      </c>
      <c r="F56" s="29">
        <v>0</v>
      </c>
      <c r="G56" s="62"/>
      <c r="H56" s="29">
        <v>0</v>
      </c>
      <c r="I56" s="22"/>
      <c r="J56" s="22"/>
      <c r="K56" s="25" t="s">
        <v>105</v>
      </c>
      <c r="L56" s="46" t="s">
        <v>241</v>
      </c>
    </row>
    <row r="57" spans="1:12" ht="48.75" customHeight="1">
      <c r="A57" s="12" t="s">
        <v>57</v>
      </c>
      <c r="B57" s="3">
        <v>56</v>
      </c>
      <c r="C57" s="13" t="s">
        <v>64</v>
      </c>
      <c r="D57" s="58" t="s">
        <v>106</v>
      </c>
      <c r="E57" s="61" t="s">
        <v>242</v>
      </c>
      <c r="F57" s="29" t="s">
        <v>145</v>
      </c>
      <c r="G57" s="62"/>
      <c r="H57" s="29" t="s">
        <v>145</v>
      </c>
      <c r="I57" s="22"/>
      <c r="J57" s="22" t="s">
        <v>243</v>
      </c>
      <c r="K57" s="25" t="s">
        <v>105</v>
      </c>
      <c r="L57" s="25"/>
    </row>
    <row r="58" spans="1:12" ht="31.5">
      <c r="A58" s="12" t="s">
        <v>57</v>
      </c>
      <c r="B58" s="3">
        <v>57</v>
      </c>
      <c r="C58" s="13" t="s">
        <v>65</v>
      </c>
      <c r="D58" s="58" t="s">
        <v>106</v>
      </c>
      <c r="E58" s="61" t="s">
        <v>105</v>
      </c>
      <c r="F58" s="29" t="s">
        <v>105</v>
      </c>
      <c r="G58" s="62"/>
      <c r="H58" s="29" t="s">
        <v>105</v>
      </c>
      <c r="I58" s="22" t="s">
        <v>109</v>
      </c>
      <c r="J58" s="22"/>
      <c r="K58" s="25" t="s">
        <v>107</v>
      </c>
      <c r="L58" s="25"/>
    </row>
    <row r="59" spans="1:12" ht="47.25">
      <c r="A59" s="12" t="s">
        <v>57</v>
      </c>
      <c r="B59" s="3">
        <v>58</v>
      </c>
      <c r="C59" s="13" t="s">
        <v>66</v>
      </c>
      <c r="D59" s="58" t="s">
        <v>106</v>
      </c>
      <c r="E59" s="61" t="s">
        <v>105</v>
      </c>
      <c r="F59" s="29" t="s">
        <v>105</v>
      </c>
      <c r="G59" s="62"/>
      <c r="H59" s="29" t="s">
        <v>105</v>
      </c>
      <c r="I59" s="22" t="s">
        <v>109</v>
      </c>
      <c r="J59" s="22"/>
      <c r="K59" s="25" t="s">
        <v>107</v>
      </c>
      <c r="L59" s="25"/>
    </row>
    <row r="60" spans="1:12" ht="31.5">
      <c r="A60" s="12" t="s">
        <v>57</v>
      </c>
      <c r="B60" s="3">
        <v>59</v>
      </c>
      <c r="C60" s="13" t="s">
        <v>67</v>
      </c>
      <c r="D60" s="58" t="s">
        <v>140</v>
      </c>
      <c r="E60" s="61">
        <v>3</v>
      </c>
      <c r="F60" s="29">
        <v>0</v>
      </c>
      <c r="G60" s="62"/>
      <c r="H60" s="29">
        <v>0</v>
      </c>
      <c r="I60" s="22"/>
      <c r="J60" s="22"/>
      <c r="K60" s="25" t="s">
        <v>105</v>
      </c>
      <c r="L60" s="25"/>
    </row>
    <row r="61" spans="1:12" ht="86.25" customHeight="1">
      <c r="A61" s="12" t="s">
        <v>57</v>
      </c>
      <c r="B61" s="3">
        <v>60</v>
      </c>
      <c r="C61" s="13" t="s">
        <v>68</v>
      </c>
      <c r="D61" s="58" t="s">
        <v>140</v>
      </c>
      <c r="E61" s="61" t="s">
        <v>244</v>
      </c>
      <c r="F61" s="29" t="s">
        <v>145</v>
      </c>
      <c r="G61" s="62"/>
      <c r="H61" s="29" t="s">
        <v>145</v>
      </c>
      <c r="I61" s="22"/>
      <c r="J61" s="22" t="s">
        <v>245</v>
      </c>
      <c r="K61" s="25" t="s">
        <v>105</v>
      </c>
      <c r="L61" s="25"/>
    </row>
    <row r="62" spans="1:12" ht="31.5">
      <c r="A62" s="14" t="s">
        <v>69</v>
      </c>
      <c r="B62" s="3">
        <v>61</v>
      </c>
      <c r="C62" s="15" t="s">
        <v>70</v>
      </c>
      <c r="D62" s="63" t="s">
        <v>106</v>
      </c>
      <c r="E62" s="64">
        <v>0</v>
      </c>
      <c r="F62" s="29">
        <v>1</v>
      </c>
      <c r="G62" s="64"/>
      <c r="H62" s="29">
        <v>3</v>
      </c>
      <c r="I62" s="63"/>
      <c r="J62" s="63"/>
      <c r="K62" s="25" t="s">
        <v>107</v>
      </c>
      <c r="L62" s="25"/>
    </row>
    <row r="63" spans="1:12" ht="78.75">
      <c r="A63" s="14" t="s">
        <v>69</v>
      </c>
      <c r="B63" s="3">
        <v>62</v>
      </c>
      <c r="C63" s="15" t="s">
        <v>71</v>
      </c>
      <c r="D63" s="63" t="s">
        <v>106</v>
      </c>
      <c r="E63" s="53" t="s">
        <v>246</v>
      </c>
      <c r="F63" s="29" t="s">
        <v>247</v>
      </c>
      <c r="G63" s="64"/>
      <c r="H63" s="29" t="s">
        <v>247</v>
      </c>
      <c r="I63" s="63"/>
      <c r="J63" s="63"/>
      <c r="K63" s="25" t="s">
        <v>107</v>
      </c>
      <c r="L63" s="25" t="s">
        <v>248</v>
      </c>
    </row>
    <row r="64" spans="1:12" ht="45" customHeight="1">
      <c r="A64" s="14" t="s">
        <v>69</v>
      </c>
      <c r="B64" s="3">
        <v>63</v>
      </c>
      <c r="C64" s="15" t="s">
        <v>267</v>
      </c>
      <c r="D64" s="63" t="s">
        <v>106</v>
      </c>
      <c r="E64" s="64">
        <v>0</v>
      </c>
      <c r="F64" s="29" t="s">
        <v>249</v>
      </c>
      <c r="G64" s="64"/>
      <c r="H64" s="29" t="s">
        <v>249</v>
      </c>
      <c r="I64" s="63"/>
      <c r="J64" s="63"/>
      <c r="K64" s="25" t="s">
        <v>107</v>
      </c>
      <c r="L64" s="25"/>
    </row>
    <row r="65" spans="1:12" ht="60" customHeight="1">
      <c r="A65" s="14" t="s">
        <v>69</v>
      </c>
      <c r="B65" s="3">
        <v>64</v>
      </c>
      <c r="C65" s="15" t="s">
        <v>72</v>
      </c>
      <c r="D65" s="63" t="s">
        <v>224</v>
      </c>
      <c r="E65" s="56" t="s">
        <v>250</v>
      </c>
      <c r="F65" s="29"/>
      <c r="G65" s="64"/>
      <c r="H65" s="29"/>
      <c r="I65" s="63" t="s">
        <v>233</v>
      </c>
      <c r="J65" s="63"/>
      <c r="K65" s="25" t="s">
        <v>105</v>
      </c>
      <c r="L65" s="25" t="s">
        <v>251</v>
      </c>
    </row>
    <row r="66" spans="1:12" ht="110.25">
      <c r="A66" s="14" t="s">
        <v>69</v>
      </c>
      <c r="B66" s="3">
        <v>65</v>
      </c>
      <c r="C66" s="15" t="s">
        <v>73</v>
      </c>
      <c r="D66" s="63" t="s">
        <v>224</v>
      </c>
      <c r="E66" s="56" t="s">
        <v>250</v>
      </c>
      <c r="F66" s="29" t="s">
        <v>230</v>
      </c>
      <c r="G66" s="64"/>
      <c r="H66" s="29" t="s">
        <v>252</v>
      </c>
      <c r="I66" s="63"/>
      <c r="J66" s="63" t="s">
        <v>253</v>
      </c>
      <c r="K66" s="25" t="s">
        <v>105</v>
      </c>
      <c r="L66" s="25"/>
    </row>
    <row r="67" spans="1:12" ht="78.75">
      <c r="A67" s="16" t="s">
        <v>74</v>
      </c>
      <c r="B67" s="3">
        <v>66</v>
      </c>
      <c r="C67" s="17" t="s">
        <v>75</v>
      </c>
      <c r="D67" s="65" t="s">
        <v>106</v>
      </c>
      <c r="E67" s="66" t="s">
        <v>254</v>
      </c>
      <c r="F67" s="56">
        <v>15</v>
      </c>
      <c r="G67" s="67"/>
      <c r="H67" s="56">
        <v>60</v>
      </c>
      <c r="I67" s="65"/>
      <c r="J67" s="65" t="s">
        <v>255</v>
      </c>
      <c r="K67" s="25" t="s">
        <v>105</v>
      </c>
      <c r="L67" s="25" t="s">
        <v>256</v>
      </c>
    </row>
    <row r="68" spans="1:12" ht="78.75">
      <c r="A68" s="16" t="s">
        <v>74</v>
      </c>
      <c r="B68" s="3">
        <v>67</v>
      </c>
      <c r="C68" s="17" t="s">
        <v>76</v>
      </c>
      <c r="D68" s="65" t="s">
        <v>106</v>
      </c>
      <c r="E68" s="66" t="s">
        <v>182</v>
      </c>
      <c r="F68" s="29" t="s">
        <v>257</v>
      </c>
      <c r="G68" s="67"/>
      <c r="H68" s="29" t="s">
        <v>137</v>
      </c>
      <c r="I68" s="65"/>
      <c r="J68" s="65" t="s">
        <v>258</v>
      </c>
      <c r="K68" s="25" t="s">
        <v>107</v>
      </c>
      <c r="L68" s="25"/>
    </row>
    <row r="69" spans="1:12" ht="78.75">
      <c r="A69" s="16" t="s">
        <v>74</v>
      </c>
      <c r="B69" s="3">
        <v>68</v>
      </c>
      <c r="C69" s="17" t="s">
        <v>77</v>
      </c>
      <c r="D69" s="65" t="s">
        <v>106</v>
      </c>
      <c r="E69" s="66" t="s">
        <v>259</v>
      </c>
      <c r="F69" s="29" t="s">
        <v>260</v>
      </c>
      <c r="G69" s="67"/>
      <c r="H69" s="29" t="s">
        <v>144</v>
      </c>
      <c r="I69" s="65"/>
      <c r="J69" s="65" t="s">
        <v>258</v>
      </c>
      <c r="K69" s="25" t="s">
        <v>107</v>
      </c>
      <c r="L69" s="25"/>
    </row>
    <row r="70" spans="1:12" ht="78.75">
      <c r="A70" s="16" t="s">
        <v>74</v>
      </c>
      <c r="B70" s="3">
        <v>69</v>
      </c>
      <c r="C70" s="17" t="s">
        <v>78</v>
      </c>
      <c r="D70" s="65" t="s">
        <v>106</v>
      </c>
      <c r="E70" s="67">
        <v>98</v>
      </c>
      <c r="F70" s="29">
        <v>350</v>
      </c>
      <c r="G70" s="67"/>
      <c r="H70" s="29">
        <v>700</v>
      </c>
      <c r="I70" s="65"/>
      <c r="J70" s="65"/>
      <c r="K70" s="25" t="s">
        <v>105</v>
      </c>
      <c r="L70" s="25"/>
    </row>
    <row r="71" spans="1:12" ht="78.75">
      <c r="A71" s="18" t="s">
        <v>79</v>
      </c>
      <c r="B71" s="3">
        <v>70</v>
      </c>
      <c r="C71" s="19" t="s">
        <v>80</v>
      </c>
      <c r="D71" s="68" t="s">
        <v>106</v>
      </c>
      <c r="E71" s="68" t="s">
        <v>105</v>
      </c>
      <c r="F71" s="29" t="s">
        <v>105</v>
      </c>
      <c r="G71" s="68"/>
      <c r="H71" s="29" t="s">
        <v>105</v>
      </c>
      <c r="I71" s="68"/>
      <c r="J71" s="68"/>
      <c r="K71" s="25" t="s">
        <v>107</v>
      </c>
      <c r="L71" s="25"/>
    </row>
    <row r="72" spans="1:12" ht="78.75">
      <c r="A72" s="18" t="s">
        <v>79</v>
      </c>
      <c r="B72" s="3">
        <v>71</v>
      </c>
      <c r="C72" s="19" t="s">
        <v>81</v>
      </c>
      <c r="D72" s="68" t="s">
        <v>106</v>
      </c>
      <c r="E72" s="56" t="s">
        <v>261</v>
      </c>
      <c r="F72" s="29" t="s">
        <v>205</v>
      </c>
      <c r="G72" s="69"/>
      <c r="H72" s="29" t="s">
        <v>137</v>
      </c>
      <c r="I72" s="68"/>
      <c r="J72" s="68" t="s">
        <v>262</v>
      </c>
      <c r="K72" s="25" t="s">
        <v>105</v>
      </c>
      <c r="L72" s="25" t="s">
        <v>263</v>
      </c>
    </row>
    <row r="73" spans="1:12" ht="78.75">
      <c r="A73" s="18" t="s">
        <v>79</v>
      </c>
      <c r="B73" s="3">
        <v>72</v>
      </c>
      <c r="C73" s="19" t="s">
        <v>82</v>
      </c>
      <c r="D73" s="68" t="s">
        <v>224</v>
      </c>
      <c r="E73" s="68" t="s">
        <v>107</v>
      </c>
      <c r="F73" s="29" t="s">
        <v>105</v>
      </c>
      <c r="G73" s="68"/>
      <c r="H73" s="29" t="s">
        <v>105</v>
      </c>
      <c r="I73" s="68"/>
      <c r="J73" s="68"/>
      <c r="K73" s="25" t="s">
        <v>107</v>
      </c>
      <c r="L73" s="25"/>
    </row>
    <row r="74" spans="1:12" ht="78.75">
      <c r="A74" s="20" t="s">
        <v>79</v>
      </c>
      <c r="B74" s="3">
        <v>73</v>
      </c>
      <c r="C74" s="19" t="s">
        <v>83</v>
      </c>
      <c r="D74" s="68" t="s">
        <v>224</v>
      </c>
      <c r="E74" s="68" t="s">
        <v>105</v>
      </c>
      <c r="F74" s="29" t="s">
        <v>105</v>
      </c>
      <c r="G74" s="68"/>
      <c r="H74" s="29" t="s">
        <v>105</v>
      </c>
      <c r="I74" s="68"/>
      <c r="J74" s="68" t="s">
        <v>264</v>
      </c>
      <c r="K74" s="25" t="s">
        <v>107</v>
      </c>
      <c r="L74" s="25"/>
    </row>
    <row r="75" spans="1:12" ht="78.75">
      <c r="A75" s="20" t="s">
        <v>79</v>
      </c>
      <c r="B75" s="3">
        <v>74</v>
      </c>
      <c r="C75" s="21" t="s">
        <v>84</v>
      </c>
      <c r="D75" s="68" t="s">
        <v>106</v>
      </c>
      <c r="E75" s="46" t="s">
        <v>107</v>
      </c>
      <c r="F75" s="56" t="s">
        <v>265</v>
      </c>
      <c r="G75" s="68"/>
      <c r="H75" s="29" t="s">
        <v>105</v>
      </c>
      <c r="I75" s="68"/>
      <c r="J75" s="68" t="s">
        <v>266</v>
      </c>
      <c r="K75" s="25" t="s">
        <v>107</v>
      </c>
      <c r="L75" s="25"/>
    </row>
    <row r="76" spans="1:12" ht="78.75">
      <c r="A76" s="20" t="s">
        <v>79</v>
      </c>
      <c r="B76" s="3">
        <v>74</v>
      </c>
      <c r="C76" s="21" t="s">
        <v>85</v>
      </c>
      <c r="D76" s="68" t="s">
        <v>224</v>
      </c>
      <c r="E76" s="68" t="s">
        <v>107</v>
      </c>
      <c r="F76" s="29" t="s">
        <v>105</v>
      </c>
      <c r="G76" s="68"/>
      <c r="H76" s="29" t="s">
        <v>105</v>
      </c>
      <c r="I76" s="68"/>
      <c r="J76" s="68"/>
      <c r="K76" s="25" t="s">
        <v>107</v>
      </c>
      <c r="L76" s="25"/>
    </row>
  </sheetData>
  <autoFilter ref="A2:L75"/>
  <mergeCells count="1">
    <mergeCell ref="A1:L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1"/>
  <sheetViews>
    <sheetView topLeftCell="A4" workbookViewId="0">
      <selection activeCell="M21" sqref="M21"/>
    </sheetView>
  </sheetViews>
  <sheetFormatPr defaultRowHeight="15"/>
  <cols>
    <col min="2" max="2" width="5.42578125" customWidth="1"/>
    <col min="3" max="3" width="11.5703125" customWidth="1"/>
    <col min="8" max="8" width="5.5703125" customWidth="1"/>
    <col min="9" max="9" width="17.42578125" customWidth="1"/>
  </cols>
  <sheetData>
    <row r="1" spans="3:10">
      <c r="C1" t="s">
        <v>758</v>
      </c>
      <c r="D1">
        <v>18.815999999999999</v>
      </c>
      <c r="E1">
        <v>18.815999999999999</v>
      </c>
    </row>
    <row r="2" spans="3:10">
      <c r="C2" t="s">
        <v>752</v>
      </c>
      <c r="D2">
        <v>1097.07</v>
      </c>
      <c r="E2">
        <v>1097.07</v>
      </c>
      <c r="I2" t="s">
        <v>758</v>
      </c>
      <c r="J2">
        <v>2.4700000000000002</v>
      </c>
    </row>
    <row r="3" spans="3:10">
      <c r="C3" t="s">
        <v>753</v>
      </c>
      <c r="D3">
        <v>36.096000000000004</v>
      </c>
      <c r="E3">
        <v>36.096000000000004</v>
      </c>
      <c r="I3" t="s">
        <v>752</v>
      </c>
      <c r="J3">
        <v>30.04</v>
      </c>
    </row>
    <row r="4" spans="3:10">
      <c r="C4" t="s">
        <v>754</v>
      </c>
      <c r="D4">
        <v>494.14400000000012</v>
      </c>
      <c r="E4">
        <v>494.14400000000012</v>
      </c>
      <c r="I4" t="s">
        <v>753</v>
      </c>
      <c r="J4">
        <v>13.17</v>
      </c>
    </row>
    <row r="5" spans="3:10">
      <c r="C5" t="s">
        <v>755</v>
      </c>
      <c r="D5">
        <v>288.8</v>
      </c>
      <c r="E5">
        <v>288.8</v>
      </c>
      <c r="I5" t="s">
        <v>754</v>
      </c>
      <c r="J5">
        <v>15.22</v>
      </c>
    </row>
    <row r="6" spans="3:10">
      <c r="C6" t="s">
        <v>756</v>
      </c>
      <c r="D6">
        <v>16.399999999999999</v>
      </c>
      <c r="E6">
        <v>16.399999999999999</v>
      </c>
      <c r="I6" t="s">
        <v>755</v>
      </c>
      <c r="J6">
        <v>9.26</v>
      </c>
    </row>
    <row r="7" spans="3:10">
      <c r="C7" t="s">
        <v>757</v>
      </c>
      <c r="D7">
        <v>261.66400000000004</v>
      </c>
      <c r="E7">
        <v>261.66400000000004</v>
      </c>
      <c r="I7" t="s">
        <v>756</v>
      </c>
      <c r="J7">
        <v>5.14</v>
      </c>
    </row>
    <row r="8" spans="3:10">
      <c r="D8">
        <f>SUM(D1:D7)</f>
        <v>2212.9900000000002</v>
      </c>
      <c r="I8" t="s">
        <v>757</v>
      </c>
      <c r="J8">
        <v>24.7</v>
      </c>
    </row>
    <row r="22" spans="4:10">
      <c r="J22">
        <v>18.815999999999999</v>
      </c>
    </row>
    <row r="24" spans="4:10">
      <c r="D24" s="566">
        <f>SUM(C24:C26)</f>
        <v>0</v>
      </c>
    </row>
    <row r="25" spans="4:10">
      <c r="D25" s="566"/>
      <c r="J25">
        <v>1097.07</v>
      </c>
    </row>
    <row r="26" spans="4:10">
      <c r="D26" s="285"/>
    </row>
    <row r="27" spans="4:10">
      <c r="D27" s="95">
        <f>SUM(C27:C48)</f>
        <v>0</v>
      </c>
    </row>
    <row r="28" spans="4:10">
      <c r="D28" s="285"/>
    </row>
    <row r="29" spans="4:10">
      <c r="D29" s="285"/>
    </row>
    <row r="30" spans="4:10">
      <c r="D30" s="285"/>
    </row>
    <row r="31" spans="4:10">
      <c r="D31" s="285"/>
    </row>
    <row r="32" spans="4:10">
      <c r="D32" s="285"/>
    </row>
    <row r="33" spans="4:10">
      <c r="D33" s="285"/>
    </row>
    <row r="34" spans="4:10">
      <c r="D34" s="285"/>
    </row>
    <row r="35" spans="4:10">
      <c r="D35" s="285"/>
    </row>
    <row r="36" spans="4:10">
      <c r="D36" s="285"/>
    </row>
    <row r="37" spans="4:10">
      <c r="D37" s="285"/>
    </row>
    <row r="38" spans="4:10">
      <c r="D38" s="285"/>
    </row>
    <row r="39" spans="4:10">
      <c r="D39" s="285"/>
    </row>
    <row r="40" spans="4:10">
      <c r="D40" s="287"/>
    </row>
    <row r="41" spans="4:10">
      <c r="D41" s="285"/>
    </row>
    <row r="42" spans="4:10">
      <c r="D42" s="285"/>
    </row>
    <row r="43" spans="4:10">
      <c r="D43" s="285"/>
    </row>
    <row r="44" spans="4:10">
      <c r="D44" s="285"/>
    </row>
    <row r="45" spans="4:10">
      <c r="D45" s="285"/>
    </row>
    <row r="46" spans="4:10">
      <c r="D46" s="285"/>
    </row>
    <row r="47" spans="4:10">
      <c r="D47" s="285"/>
      <c r="J47">
        <v>36.096000000000004</v>
      </c>
    </row>
    <row r="48" spans="4:10">
      <c r="D48" s="285"/>
    </row>
    <row r="49" spans="4:10">
      <c r="D49" s="95">
        <f>SUM(C49:C56)</f>
        <v>0</v>
      </c>
    </row>
    <row r="50" spans="4:10">
      <c r="D50" s="285"/>
    </row>
    <row r="51" spans="4:10">
      <c r="D51" s="285"/>
    </row>
    <row r="52" spans="4:10">
      <c r="D52" s="285"/>
    </row>
    <row r="53" spans="4:10">
      <c r="D53" s="285"/>
    </row>
    <row r="54" spans="4:10">
      <c r="D54" s="285"/>
    </row>
    <row r="55" spans="4:10">
      <c r="D55" s="285"/>
      <c r="J55">
        <v>494.14400000000012</v>
      </c>
    </row>
    <row r="56" spans="4:10">
      <c r="D56" s="285"/>
    </row>
    <row r="57" spans="4:10">
      <c r="D57" s="95">
        <f>SUM(C57:C63)</f>
        <v>0</v>
      </c>
    </row>
    <row r="58" spans="4:10">
      <c r="D58" s="285"/>
    </row>
    <row r="59" spans="4:10">
      <c r="D59" s="285"/>
    </row>
    <row r="60" spans="4:10">
      <c r="D60" s="285"/>
    </row>
    <row r="61" spans="4:10">
      <c r="D61" s="285"/>
    </row>
    <row r="62" spans="4:10">
      <c r="D62" s="285"/>
      <c r="J62">
        <v>494.14400000000012</v>
      </c>
    </row>
    <row r="63" spans="4:10">
      <c r="D63" s="94"/>
    </row>
    <row r="64" spans="4:10">
      <c r="D64" s="290">
        <f>SUM(C64:C68)</f>
        <v>0</v>
      </c>
    </row>
    <row r="65" spans="4:10">
      <c r="D65" s="285"/>
    </row>
    <row r="66" spans="4:10">
      <c r="D66" s="285"/>
    </row>
    <row r="67" spans="4:10">
      <c r="D67" s="285"/>
      <c r="J67">
        <v>16.399999999999999</v>
      </c>
    </row>
    <row r="68" spans="4:10">
      <c r="D68" s="285"/>
    </row>
    <row r="69" spans="4:10">
      <c r="D69" s="95">
        <f>SUM(C69:C70)</f>
        <v>0</v>
      </c>
      <c r="J69">
        <v>261.66400000000004</v>
      </c>
    </row>
    <row r="70" spans="4:10">
      <c r="D70" s="285"/>
    </row>
    <row r="71" spans="4:10">
      <c r="D71" s="95">
        <f>SUM(C71:C81)</f>
        <v>0</v>
      </c>
    </row>
    <row r="72" spans="4:10">
      <c r="D72" s="285"/>
    </row>
    <row r="73" spans="4:10">
      <c r="D73" s="285"/>
    </row>
    <row r="74" spans="4:10">
      <c r="D74" s="285"/>
    </row>
    <row r="75" spans="4:10">
      <c r="D75" s="285"/>
    </row>
    <row r="76" spans="4:10">
      <c r="D76" s="285"/>
    </row>
    <row r="77" spans="4:10">
      <c r="D77" s="285"/>
    </row>
    <row r="78" spans="4:10">
      <c r="D78" s="285"/>
    </row>
    <row r="79" spans="4:10">
      <c r="D79" s="285"/>
    </row>
    <row r="80" spans="4:10">
      <c r="D80" s="285"/>
    </row>
    <row r="81" spans="4:4">
      <c r="D81" s="285"/>
    </row>
  </sheetData>
  <mergeCells count="1">
    <mergeCell ref="D24:D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rightToLeft="1" zoomScale="70" zoomScaleNormal="70" workbookViewId="0">
      <pane xSplit="3" ySplit="2" topLeftCell="G48" activePane="bottomRight" state="frozen"/>
      <selection pane="topRight" activeCell="D1" sqref="D1"/>
      <selection pane="bottomLeft" activeCell="A3" sqref="A3"/>
      <selection pane="bottomRight" activeCell="A75" sqref="A75"/>
    </sheetView>
  </sheetViews>
  <sheetFormatPr defaultColWidth="9.140625" defaultRowHeight="15.75"/>
  <cols>
    <col min="1" max="1" width="23.7109375" style="30" customWidth="1"/>
    <col min="2" max="2" width="7.5703125" style="30" bestFit="1" customWidth="1"/>
    <col min="3" max="3" width="47.140625" style="30" customWidth="1"/>
    <col min="4" max="8" width="14.140625" style="30" customWidth="1"/>
    <col min="9" max="9" width="27.7109375" style="30" customWidth="1"/>
    <col min="10" max="10" width="26.7109375" style="30" bestFit="1" customWidth="1"/>
    <col min="11" max="11" width="14.85546875" style="30" customWidth="1"/>
    <col min="12" max="12" width="23" style="30" customWidth="1"/>
    <col min="13" max="16384" width="9.140625" style="30"/>
  </cols>
  <sheetData>
    <row r="1" spans="1:12" ht="24" customHeight="1">
      <c r="A1" s="377"/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9"/>
    </row>
    <row r="2" spans="1:12" s="32" customFormat="1" ht="72" customHeight="1">
      <c r="A2" s="1" t="s">
        <v>0</v>
      </c>
      <c r="B2" s="1" t="s">
        <v>1</v>
      </c>
      <c r="C2" s="1" t="s">
        <v>2</v>
      </c>
      <c r="D2" s="1" t="s">
        <v>91</v>
      </c>
      <c r="E2" s="1" t="s">
        <v>92</v>
      </c>
      <c r="F2" s="1" t="s">
        <v>93</v>
      </c>
      <c r="G2" s="1" t="s">
        <v>94</v>
      </c>
      <c r="H2" s="31" t="s">
        <v>95</v>
      </c>
      <c r="I2" s="1" t="s">
        <v>96</v>
      </c>
      <c r="J2" s="1" t="s">
        <v>97</v>
      </c>
      <c r="K2" s="1" t="s">
        <v>98</v>
      </c>
      <c r="L2" s="1" t="s">
        <v>99</v>
      </c>
    </row>
    <row r="3" spans="1:12" ht="42.95" customHeight="1">
      <c r="A3" s="6" t="s">
        <v>3</v>
      </c>
      <c r="B3" s="72">
        <v>1</v>
      </c>
      <c r="C3" s="73" t="s">
        <v>4</v>
      </c>
      <c r="D3" s="74" t="s">
        <v>100</v>
      </c>
      <c r="E3" s="74"/>
      <c r="F3" s="75"/>
      <c r="G3" s="76"/>
      <c r="H3" s="75"/>
      <c r="I3" s="76" t="s">
        <v>104</v>
      </c>
      <c r="J3" s="23"/>
      <c r="K3" s="23" t="s">
        <v>105</v>
      </c>
      <c r="L3" s="23"/>
    </row>
    <row r="4" spans="1:12" ht="57.95" customHeight="1">
      <c r="A4" s="2" t="s">
        <v>5</v>
      </c>
      <c r="B4" s="3">
        <v>2</v>
      </c>
      <c r="D4" s="33" t="s">
        <v>106</v>
      </c>
      <c r="E4" s="33"/>
      <c r="F4" s="24"/>
      <c r="G4" s="23"/>
      <c r="H4" s="24"/>
      <c r="I4" s="23" t="s">
        <v>109</v>
      </c>
      <c r="J4" s="23"/>
      <c r="K4" s="23" t="s">
        <v>107</v>
      </c>
      <c r="L4" s="23"/>
    </row>
    <row r="5" spans="1:12" ht="61.5" customHeight="1">
      <c r="A5" s="2" t="s">
        <v>7</v>
      </c>
      <c r="B5" s="3">
        <v>3</v>
      </c>
      <c r="D5" s="33" t="s">
        <v>106</v>
      </c>
      <c r="E5" s="34"/>
      <c r="F5" s="27"/>
      <c r="G5" s="23"/>
      <c r="H5" s="27"/>
      <c r="I5" s="23" t="s">
        <v>271</v>
      </c>
      <c r="J5" s="23" t="s">
        <v>269</v>
      </c>
      <c r="K5" s="23" t="s">
        <v>105</v>
      </c>
      <c r="L5" s="23"/>
    </row>
    <row r="6" spans="1:12" ht="62.25" customHeight="1">
      <c r="A6" s="2" t="s">
        <v>9</v>
      </c>
      <c r="B6" s="3">
        <v>4</v>
      </c>
      <c r="D6" s="33" t="s">
        <v>106</v>
      </c>
      <c r="E6" s="34"/>
      <c r="F6" s="27"/>
      <c r="G6" s="23"/>
      <c r="H6" s="27"/>
      <c r="I6" s="23"/>
      <c r="J6" s="23" t="s">
        <v>270</v>
      </c>
      <c r="K6" s="23" t="s">
        <v>107</v>
      </c>
      <c r="L6" s="23"/>
    </row>
    <row r="7" spans="1:12" ht="70.5" customHeight="1">
      <c r="A7" s="2"/>
      <c r="B7" s="3">
        <v>5</v>
      </c>
      <c r="C7" s="4"/>
      <c r="D7" s="33"/>
      <c r="E7" s="34"/>
      <c r="F7" s="27"/>
      <c r="G7" s="23"/>
      <c r="H7" s="27"/>
      <c r="I7" s="23"/>
      <c r="J7" s="23"/>
      <c r="K7" s="23"/>
      <c r="L7" s="23"/>
    </row>
    <row r="8" spans="1:12" ht="67.5" customHeight="1">
      <c r="A8" s="2" t="s">
        <v>7</v>
      </c>
      <c r="B8" s="3">
        <v>6</v>
      </c>
      <c r="D8" s="33" t="s">
        <v>106</v>
      </c>
      <c r="E8" s="34"/>
      <c r="F8" s="27"/>
      <c r="G8" s="35"/>
      <c r="H8" s="26"/>
      <c r="I8" s="23" t="s">
        <v>109</v>
      </c>
      <c r="J8" s="33"/>
      <c r="K8" s="23" t="s">
        <v>107</v>
      </c>
      <c r="L8" s="33"/>
    </row>
    <row r="9" spans="1:12" ht="93" customHeight="1">
      <c r="A9" s="2" t="s">
        <v>7</v>
      </c>
      <c r="B9" s="3">
        <v>7</v>
      </c>
      <c r="D9" s="33" t="s">
        <v>106</v>
      </c>
      <c r="E9" s="34"/>
      <c r="F9" s="27"/>
      <c r="G9" s="35"/>
      <c r="H9" s="27"/>
      <c r="I9" s="23" t="s">
        <v>123</v>
      </c>
      <c r="J9" s="23" t="s">
        <v>273</v>
      </c>
      <c r="K9" s="33" t="s">
        <v>107</v>
      </c>
      <c r="L9" s="33"/>
    </row>
    <row r="10" spans="1:12" ht="98.25" customHeight="1">
      <c r="A10" s="2" t="s">
        <v>7</v>
      </c>
      <c r="B10" s="3">
        <v>8</v>
      </c>
      <c r="D10" s="33" t="s">
        <v>106</v>
      </c>
      <c r="E10" s="37"/>
      <c r="F10" s="27"/>
      <c r="G10" s="35"/>
      <c r="H10" s="27"/>
      <c r="I10" s="23" t="s">
        <v>275</v>
      </c>
      <c r="J10" s="23" t="s">
        <v>274</v>
      </c>
      <c r="K10" s="33" t="s">
        <v>107</v>
      </c>
      <c r="L10" s="33"/>
    </row>
    <row r="11" spans="1:12" s="38" customFormat="1" ht="63">
      <c r="A11" s="2" t="s">
        <v>7</v>
      </c>
      <c r="B11" s="3">
        <v>9</v>
      </c>
      <c r="C11" s="4"/>
      <c r="D11" s="33" t="s">
        <v>106</v>
      </c>
      <c r="E11" s="34"/>
      <c r="F11" s="27"/>
      <c r="G11" s="35"/>
      <c r="H11" s="27"/>
      <c r="I11" s="23" t="s">
        <v>275</v>
      </c>
      <c r="J11" s="23" t="s">
        <v>274</v>
      </c>
      <c r="K11" s="23" t="s">
        <v>107</v>
      </c>
      <c r="L11" s="23"/>
    </row>
    <row r="12" spans="1:12" ht="39" customHeight="1">
      <c r="A12" s="2" t="s">
        <v>7</v>
      </c>
      <c r="B12" s="3">
        <v>10</v>
      </c>
      <c r="D12" s="33" t="s">
        <v>106</v>
      </c>
      <c r="E12" s="34"/>
      <c r="F12" s="27"/>
      <c r="G12" s="35"/>
      <c r="H12" s="26"/>
      <c r="I12" s="23"/>
      <c r="J12" s="33"/>
      <c r="K12" s="33" t="s">
        <v>107</v>
      </c>
      <c r="L12" s="33"/>
    </row>
    <row r="13" spans="1:12" ht="94.5">
      <c r="A13" s="2" t="s">
        <v>7</v>
      </c>
      <c r="B13" s="3">
        <v>11</v>
      </c>
      <c r="C13" s="4"/>
      <c r="D13" s="33" t="s">
        <v>106</v>
      </c>
      <c r="E13" s="39"/>
      <c r="F13" s="27"/>
      <c r="G13" s="35"/>
      <c r="H13" s="27"/>
      <c r="I13" s="23" t="s">
        <v>109</v>
      </c>
      <c r="J13" s="33" t="s">
        <v>315</v>
      </c>
      <c r="K13" s="33" t="s">
        <v>107</v>
      </c>
      <c r="L13" s="33"/>
    </row>
    <row r="14" spans="1:12" ht="102.75" customHeight="1">
      <c r="A14" s="2" t="s">
        <v>7</v>
      </c>
      <c r="B14" s="3">
        <v>12</v>
      </c>
      <c r="C14" s="4"/>
      <c r="D14" s="33" t="s">
        <v>106</v>
      </c>
      <c r="E14" s="34"/>
      <c r="F14" s="27"/>
      <c r="G14" s="35"/>
      <c r="H14" s="27"/>
      <c r="I14" s="23" t="s">
        <v>276</v>
      </c>
      <c r="J14" s="33" t="s">
        <v>277</v>
      </c>
      <c r="K14" s="33" t="s">
        <v>107</v>
      </c>
      <c r="L14" s="33"/>
    </row>
    <row r="15" spans="1:12" ht="31.5">
      <c r="A15" s="2" t="s">
        <v>7</v>
      </c>
      <c r="B15" s="3">
        <v>13</v>
      </c>
      <c r="D15" s="33" t="s">
        <v>106</v>
      </c>
      <c r="E15" s="34"/>
      <c r="F15" s="40"/>
      <c r="G15" s="34"/>
      <c r="H15" s="26"/>
      <c r="I15" s="23" t="s">
        <v>133</v>
      </c>
      <c r="J15" s="33" t="s">
        <v>134</v>
      </c>
      <c r="K15" s="33" t="s">
        <v>107</v>
      </c>
      <c r="L15" s="33"/>
    </row>
    <row r="16" spans="1:12" ht="63">
      <c r="A16" s="2" t="s">
        <v>7</v>
      </c>
      <c r="B16" s="3">
        <v>14</v>
      </c>
      <c r="C16" s="73" t="s">
        <v>281</v>
      </c>
      <c r="D16" s="33" t="s">
        <v>106</v>
      </c>
      <c r="E16" s="41"/>
      <c r="F16" s="26"/>
      <c r="G16" s="41"/>
      <c r="H16" s="27"/>
      <c r="I16" s="23" t="s">
        <v>138</v>
      </c>
      <c r="J16" s="33" t="s">
        <v>279</v>
      </c>
      <c r="K16" s="33" t="s">
        <v>105</v>
      </c>
      <c r="L16" s="33"/>
    </row>
    <row r="17" spans="1:12" ht="84.6" customHeight="1">
      <c r="A17" s="2" t="s">
        <v>7</v>
      </c>
      <c r="B17" s="3">
        <v>15</v>
      </c>
      <c r="C17" s="73" t="s">
        <v>280</v>
      </c>
      <c r="D17" s="33" t="s">
        <v>140</v>
      </c>
      <c r="E17" s="35"/>
      <c r="F17" s="27"/>
      <c r="G17" s="41"/>
      <c r="H17" s="27"/>
      <c r="I17" s="23"/>
      <c r="J17" s="33" t="s">
        <v>279</v>
      </c>
      <c r="K17" s="33" t="s">
        <v>105</v>
      </c>
      <c r="L17" s="33"/>
    </row>
    <row r="18" spans="1:12" ht="90.95" customHeight="1">
      <c r="A18" s="2" t="s">
        <v>7</v>
      </c>
      <c r="B18" s="3">
        <v>16</v>
      </c>
      <c r="C18" s="73" t="s">
        <v>282</v>
      </c>
      <c r="D18" s="33" t="s">
        <v>140</v>
      </c>
      <c r="E18" s="41"/>
      <c r="F18" s="27"/>
      <c r="G18" s="41"/>
      <c r="H18" s="27"/>
      <c r="I18" s="23"/>
      <c r="J18" s="33" t="s">
        <v>283</v>
      </c>
      <c r="K18" s="33" t="s">
        <v>105</v>
      </c>
      <c r="L18" s="33"/>
    </row>
    <row r="19" spans="1:12" ht="70.5" customHeight="1">
      <c r="A19" s="2" t="s">
        <v>7</v>
      </c>
      <c r="B19" s="3">
        <v>17</v>
      </c>
      <c r="D19" s="33" t="s">
        <v>140</v>
      </c>
      <c r="E19" s="34"/>
      <c r="F19" s="27"/>
      <c r="G19" s="41"/>
      <c r="H19" s="27"/>
      <c r="I19" s="23" t="s">
        <v>148</v>
      </c>
      <c r="J19" s="33" t="s">
        <v>149</v>
      </c>
      <c r="K19" s="33" t="s">
        <v>107</v>
      </c>
      <c r="L19" s="33"/>
    </row>
    <row r="20" spans="1:12" ht="76.5" customHeight="1">
      <c r="A20" s="2" t="s">
        <v>7</v>
      </c>
      <c r="B20" s="3">
        <v>18</v>
      </c>
      <c r="D20" s="33" t="s">
        <v>140</v>
      </c>
      <c r="E20" s="34"/>
      <c r="F20" s="27"/>
      <c r="G20" s="41"/>
      <c r="H20" s="27"/>
      <c r="I20" s="23" t="s">
        <v>148</v>
      </c>
      <c r="J20" s="33" t="s">
        <v>152</v>
      </c>
      <c r="K20" s="33" t="s">
        <v>107</v>
      </c>
      <c r="L20" s="33"/>
    </row>
    <row r="21" spans="1:12" ht="84" customHeight="1">
      <c r="A21" s="2" t="s">
        <v>7</v>
      </c>
      <c r="B21" s="3">
        <v>19</v>
      </c>
      <c r="D21" s="33" t="s">
        <v>106</v>
      </c>
      <c r="E21" s="34"/>
      <c r="F21" s="27"/>
      <c r="G21" s="41"/>
      <c r="H21" s="27"/>
      <c r="I21" s="23"/>
      <c r="J21" s="33" t="s">
        <v>284</v>
      </c>
      <c r="K21" s="33" t="s">
        <v>107</v>
      </c>
      <c r="L21" s="33"/>
    </row>
    <row r="22" spans="1:12" ht="58.5" customHeight="1">
      <c r="A22" s="2" t="s">
        <v>7</v>
      </c>
      <c r="B22" s="3">
        <v>21</v>
      </c>
      <c r="D22" s="33" t="s">
        <v>140</v>
      </c>
      <c r="E22" s="34"/>
      <c r="F22" s="27"/>
      <c r="G22" s="41"/>
      <c r="H22" s="27"/>
      <c r="I22" s="23"/>
      <c r="J22" s="33" t="s">
        <v>156</v>
      </c>
      <c r="K22" s="33" t="s">
        <v>107</v>
      </c>
      <c r="L22" s="33"/>
    </row>
    <row r="23" spans="1:12" ht="47.25">
      <c r="A23" s="7" t="s">
        <v>28</v>
      </c>
      <c r="B23" s="3">
        <v>22</v>
      </c>
      <c r="D23" s="25" t="s">
        <v>106</v>
      </c>
      <c r="E23" s="25"/>
      <c r="F23" s="42"/>
      <c r="G23" s="25"/>
      <c r="H23" s="24"/>
      <c r="I23" s="25" t="s">
        <v>109</v>
      </c>
      <c r="J23" s="25"/>
      <c r="K23" s="25" t="s">
        <v>107</v>
      </c>
      <c r="L23" s="25"/>
    </row>
    <row r="24" spans="1:12" ht="47.25">
      <c r="A24" s="7" t="s">
        <v>28</v>
      </c>
      <c r="B24" s="3">
        <v>23</v>
      </c>
      <c r="D24" s="25" t="s">
        <v>106</v>
      </c>
      <c r="E24" s="43"/>
      <c r="F24" s="44"/>
      <c r="G24" s="43"/>
      <c r="H24" s="29"/>
      <c r="I24" s="25" t="s">
        <v>158</v>
      </c>
      <c r="J24" s="25" t="s">
        <v>285</v>
      </c>
      <c r="K24" s="25" t="s">
        <v>107</v>
      </c>
      <c r="L24" s="25"/>
    </row>
    <row r="25" spans="1:12">
      <c r="A25" s="7"/>
      <c r="B25" s="3">
        <v>24</v>
      </c>
      <c r="C25" s="8"/>
      <c r="D25" s="25"/>
      <c r="E25" s="43"/>
      <c r="F25" s="29"/>
      <c r="G25" s="43"/>
      <c r="H25" s="29"/>
      <c r="I25" s="25"/>
      <c r="J25" s="25"/>
      <c r="K25" s="25"/>
      <c r="L25" s="25"/>
    </row>
    <row r="26" spans="1:12" ht="58.5" customHeight="1">
      <c r="A26" s="7" t="s">
        <v>28</v>
      </c>
      <c r="B26" s="3">
        <v>25</v>
      </c>
      <c r="C26" s="77" t="s">
        <v>32</v>
      </c>
      <c r="D26" s="25" t="s">
        <v>106</v>
      </c>
      <c r="E26" s="43"/>
      <c r="F26" s="45"/>
      <c r="G26" s="43"/>
      <c r="H26" s="45"/>
      <c r="I26" s="25" t="s">
        <v>287</v>
      </c>
      <c r="J26" s="25" t="s">
        <v>286</v>
      </c>
      <c r="K26" s="25" t="s">
        <v>107</v>
      </c>
      <c r="L26" s="25"/>
    </row>
    <row r="27" spans="1:12" ht="47.25">
      <c r="A27" s="7" t="s">
        <v>28</v>
      </c>
      <c r="B27" s="3">
        <v>26</v>
      </c>
      <c r="C27" s="77" t="s">
        <v>33</v>
      </c>
      <c r="D27" s="25" t="s">
        <v>106</v>
      </c>
      <c r="E27" s="43"/>
      <c r="F27" s="45"/>
      <c r="G27" s="43"/>
      <c r="H27" s="45"/>
      <c r="I27" s="25" t="s">
        <v>170</v>
      </c>
      <c r="J27" s="25" t="s">
        <v>171</v>
      </c>
      <c r="K27" s="25" t="s">
        <v>107</v>
      </c>
      <c r="L27" s="25"/>
    </row>
    <row r="28" spans="1:12" ht="47.25">
      <c r="A28" s="7" t="s">
        <v>28</v>
      </c>
      <c r="B28" s="3">
        <v>27</v>
      </c>
      <c r="C28" s="77" t="s">
        <v>34</v>
      </c>
      <c r="D28" s="25" t="s">
        <v>106</v>
      </c>
      <c r="E28" s="43"/>
      <c r="F28" s="47"/>
      <c r="G28" s="48"/>
      <c r="H28" s="47"/>
      <c r="I28" s="25" t="s">
        <v>109</v>
      </c>
      <c r="J28" s="25" t="s">
        <v>288</v>
      </c>
      <c r="K28" s="25" t="s">
        <v>107</v>
      </c>
      <c r="L28" s="25"/>
    </row>
    <row r="29" spans="1:12" ht="78.75">
      <c r="A29" s="7" t="s">
        <v>28</v>
      </c>
      <c r="B29" s="3">
        <v>28</v>
      </c>
      <c r="C29" s="77" t="s">
        <v>35</v>
      </c>
      <c r="D29" s="25" t="s">
        <v>106</v>
      </c>
      <c r="E29" s="43"/>
      <c r="F29" s="28"/>
      <c r="G29" s="49"/>
      <c r="H29" s="28"/>
      <c r="I29" s="25" t="s">
        <v>158</v>
      </c>
      <c r="J29" s="25" t="s">
        <v>175</v>
      </c>
      <c r="K29" s="25" t="s">
        <v>107</v>
      </c>
      <c r="L29" s="25"/>
    </row>
    <row r="30" spans="1:12" ht="47.25">
      <c r="A30" s="7" t="s">
        <v>28</v>
      </c>
      <c r="B30" s="3">
        <v>29</v>
      </c>
      <c r="C30" s="77" t="s">
        <v>36</v>
      </c>
      <c r="D30" s="25" t="s">
        <v>106</v>
      </c>
      <c r="E30" s="43"/>
      <c r="F30" s="47"/>
      <c r="G30" s="48"/>
      <c r="H30" s="47"/>
      <c r="I30" s="25"/>
      <c r="J30" s="25" t="s">
        <v>176</v>
      </c>
      <c r="K30" s="25" t="s">
        <v>105</v>
      </c>
      <c r="L30" s="25"/>
    </row>
    <row r="31" spans="1:12" ht="47.25">
      <c r="A31" s="10" t="s">
        <v>28</v>
      </c>
      <c r="B31" s="3">
        <v>30</v>
      </c>
      <c r="C31" s="77" t="s">
        <v>289</v>
      </c>
      <c r="D31" s="25" t="s">
        <v>106</v>
      </c>
      <c r="E31" s="43"/>
      <c r="F31" s="47"/>
      <c r="G31" s="49"/>
      <c r="H31" s="47"/>
      <c r="I31" s="25"/>
      <c r="J31" s="25" t="s">
        <v>290</v>
      </c>
      <c r="K31" s="25" t="s">
        <v>105</v>
      </c>
      <c r="L31" s="25"/>
    </row>
    <row r="32" spans="1:12" ht="63">
      <c r="A32" s="7" t="s">
        <v>28</v>
      </c>
      <c r="B32" s="3">
        <v>31</v>
      </c>
      <c r="C32" s="78" t="s">
        <v>291</v>
      </c>
      <c r="D32" s="25" t="s">
        <v>106</v>
      </c>
      <c r="E32" s="51"/>
      <c r="F32" s="28"/>
      <c r="G32" s="43"/>
      <c r="H32" s="28"/>
      <c r="I32" s="52"/>
      <c r="J32" s="25" t="s">
        <v>292</v>
      </c>
      <c r="K32" s="25" t="s">
        <v>105</v>
      </c>
      <c r="L32" s="25"/>
    </row>
    <row r="33" spans="1:12" ht="92.45" customHeight="1">
      <c r="A33" s="10" t="s">
        <v>28</v>
      </c>
      <c r="B33" s="3">
        <v>32</v>
      </c>
      <c r="C33" s="78" t="s">
        <v>39</v>
      </c>
      <c r="D33" s="25" t="s">
        <v>106</v>
      </c>
      <c r="E33" s="51"/>
      <c r="F33" s="28"/>
      <c r="G33" s="43"/>
      <c r="H33" s="28"/>
      <c r="I33" s="52"/>
      <c r="J33" s="25" t="s">
        <v>293</v>
      </c>
      <c r="K33" s="25" t="s">
        <v>105</v>
      </c>
      <c r="L33" s="25"/>
    </row>
    <row r="34" spans="1:12" ht="54" customHeight="1">
      <c r="A34" s="10" t="s">
        <v>28</v>
      </c>
      <c r="B34" s="3">
        <v>33</v>
      </c>
      <c r="C34" s="11" t="s">
        <v>353</v>
      </c>
      <c r="D34" s="52" t="s">
        <v>140</v>
      </c>
      <c r="E34" s="51"/>
      <c r="F34" s="28"/>
      <c r="G34" s="43"/>
      <c r="H34" s="28"/>
      <c r="I34" s="25"/>
      <c r="J34" s="25" t="s">
        <v>184</v>
      </c>
      <c r="K34" s="25" t="s">
        <v>105</v>
      </c>
      <c r="L34" s="25"/>
    </row>
    <row r="35" spans="1:12" ht="63">
      <c r="A35" s="10" t="s">
        <v>28</v>
      </c>
      <c r="B35" s="3">
        <v>34</v>
      </c>
      <c r="C35" s="78" t="s">
        <v>41</v>
      </c>
      <c r="D35" s="52" t="s">
        <v>140</v>
      </c>
      <c r="E35" s="51"/>
      <c r="F35" s="28"/>
      <c r="G35" s="43"/>
      <c r="H35" s="28"/>
      <c r="I35" s="25" t="s">
        <v>148</v>
      </c>
      <c r="J35" s="25" t="s">
        <v>186</v>
      </c>
      <c r="K35" s="25" t="s">
        <v>105</v>
      </c>
      <c r="L35" s="25"/>
    </row>
    <row r="36" spans="1:12" ht="58.5" customHeight="1">
      <c r="A36" s="10" t="s">
        <v>28</v>
      </c>
      <c r="B36" s="3">
        <v>35</v>
      </c>
      <c r="D36" s="52" t="s">
        <v>106</v>
      </c>
      <c r="E36" s="51"/>
      <c r="F36" s="28"/>
      <c r="G36" s="43"/>
      <c r="H36" s="28"/>
      <c r="I36" s="25" t="s">
        <v>188</v>
      </c>
      <c r="J36" s="25" t="s">
        <v>294</v>
      </c>
      <c r="K36" s="25" t="s">
        <v>107</v>
      </c>
      <c r="L36" s="25"/>
    </row>
    <row r="37" spans="1:12" ht="86.25" customHeight="1">
      <c r="A37" s="10" t="s">
        <v>28</v>
      </c>
      <c r="B37" s="3">
        <v>36</v>
      </c>
      <c r="D37" s="52" t="s">
        <v>106</v>
      </c>
      <c r="E37" s="43"/>
      <c r="F37" s="29"/>
      <c r="G37" s="43"/>
      <c r="H37" s="29"/>
      <c r="I37" s="25" t="s">
        <v>188</v>
      </c>
      <c r="J37" s="25" t="s">
        <v>295</v>
      </c>
      <c r="K37" s="25" t="s">
        <v>107</v>
      </c>
      <c r="L37" s="25"/>
    </row>
    <row r="38" spans="1:12" ht="47.25">
      <c r="A38" s="10" t="s">
        <v>28</v>
      </c>
      <c r="B38" s="3">
        <v>37</v>
      </c>
      <c r="D38" s="52" t="s">
        <v>106</v>
      </c>
      <c r="E38" s="43"/>
      <c r="F38" s="29"/>
      <c r="G38" s="43"/>
      <c r="H38" s="29"/>
      <c r="I38" s="25" t="s">
        <v>188</v>
      </c>
      <c r="J38" s="25" t="s">
        <v>296</v>
      </c>
      <c r="K38" s="25" t="s">
        <v>107</v>
      </c>
      <c r="L38" s="25"/>
    </row>
    <row r="39" spans="1:12" ht="64.5" customHeight="1">
      <c r="A39" s="10" t="s">
        <v>28</v>
      </c>
      <c r="B39" s="3">
        <v>38</v>
      </c>
      <c r="D39" s="52" t="s">
        <v>106</v>
      </c>
      <c r="E39" s="51"/>
      <c r="F39" s="29"/>
      <c r="G39" s="43"/>
      <c r="H39" s="29"/>
      <c r="I39" s="25" t="s">
        <v>188</v>
      </c>
      <c r="J39" s="25" t="s">
        <v>297</v>
      </c>
      <c r="K39" s="25" t="s">
        <v>107</v>
      </c>
      <c r="L39" s="25"/>
    </row>
    <row r="40" spans="1:12" ht="78" customHeight="1">
      <c r="A40" s="10" t="s">
        <v>28</v>
      </c>
      <c r="B40" s="3">
        <v>39</v>
      </c>
      <c r="D40" s="52" t="s">
        <v>106</v>
      </c>
      <c r="E40" s="51"/>
      <c r="F40" s="29"/>
      <c r="G40" s="43"/>
      <c r="H40" s="29"/>
      <c r="I40" s="25" t="s">
        <v>188</v>
      </c>
      <c r="J40" s="25" t="s">
        <v>298</v>
      </c>
      <c r="K40" s="25" t="s">
        <v>107</v>
      </c>
      <c r="L40" s="25"/>
    </row>
    <row r="41" spans="1:12">
      <c r="A41" s="10"/>
      <c r="B41" s="3">
        <v>40</v>
      </c>
      <c r="D41" s="52"/>
      <c r="E41" s="51"/>
      <c r="F41" s="29"/>
      <c r="G41" s="43"/>
      <c r="H41" s="29"/>
      <c r="I41" s="25"/>
      <c r="J41" s="25"/>
      <c r="K41" s="25"/>
      <c r="L41" s="25"/>
    </row>
    <row r="42" spans="1:12" ht="47.25">
      <c r="A42" s="10" t="s">
        <v>28</v>
      </c>
      <c r="B42" s="3">
        <v>41</v>
      </c>
      <c r="D42" s="52" t="s">
        <v>106</v>
      </c>
      <c r="E42" s="51"/>
      <c r="F42" s="29"/>
      <c r="G42" s="43"/>
      <c r="H42" s="29"/>
      <c r="I42" s="25" t="s">
        <v>206</v>
      </c>
      <c r="J42" s="25" t="s">
        <v>299</v>
      </c>
      <c r="K42" s="25" t="s">
        <v>105</v>
      </c>
      <c r="L42" s="25"/>
    </row>
    <row r="43" spans="1:12" ht="78.75">
      <c r="A43" s="10" t="s">
        <v>28</v>
      </c>
      <c r="B43" s="3">
        <v>42</v>
      </c>
      <c r="D43" s="52" t="s">
        <v>106</v>
      </c>
      <c r="E43" s="43"/>
      <c r="F43" s="29"/>
      <c r="G43" s="43"/>
      <c r="H43" s="29"/>
      <c r="I43" s="25" t="s">
        <v>206</v>
      </c>
      <c r="J43" s="25" t="s">
        <v>300</v>
      </c>
      <c r="K43" s="25" t="s">
        <v>105</v>
      </c>
      <c r="L43" s="25"/>
    </row>
    <row r="44" spans="1:12" ht="47.25">
      <c r="A44" s="10" t="s">
        <v>28</v>
      </c>
      <c r="B44" s="3">
        <v>43</v>
      </c>
      <c r="D44" s="52" t="s">
        <v>106</v>
      </c>
      <c r="E44" s="43"/>
      <c r="F44" s="29"/>
      <c r="G44" s="43"/>
      <c r="H44" s="29"/>
      <c r="I44" s="25" t="s">
        <v>206</v>
      </c>
      <c r="J44" s="25" t="s">
        <v>301</v>
      </c>
      <c r="K44" s="25" t="s">
        <v>105</v>
      </c>
      <c r="L44" s="25"/>
    </row>
    <row r="45" spans="1:12" ht="47.25">
      <c r="A45" s="10" t="s">
        <v>28</v>
      </c>
      <c r="B45" s="3">
        <v>44</v>
      </c>
      <c r="D45" s="52" t="s">
        <v>106</v>
      </c>
      <c r="E45" s="51"/>
      <c r="F45" s="29"/>
      <c r="G45" s="43"/>
      <c r="H45" s="29"/>
      <c r="I45" s="25" t="s">
        <v>206</v>
      </c>
      <c r="J45" s="25" t="s">
        <v>303</v>
      </c>
      <c r="K45" s="25" t="s">
        <v>105</v>
      </c>
      <c r="L45" s="25"/>
    </row>
    <row r="46" spans="1:12" ht="141.75">
      <c r="A46" s="10" t="s">
        <v>28</v>
      </c>
      <c r="B46" s="3">
        <v>45</v>
      </c>
      <c r="D46" s="52" t="s">
        <v>140</v>
      </c>
      <c r="E46" s="51"/>
      <c r="F46" s="29"/>
      <c r="G46" s="43"/>
      <c r="H46" s="29"/>
      <c r="I46" s="25"/>
      <c r="J46" s="25" t="s">
        <v>302</v>
      </c>
      <c r="K46" s="25" t="s">
        <v>107</v>
      </c>
      <c r="L46" s="25"/>
    </row>
    <row r="47" spans="1:12">
      <c r="A47" s="10"/>
      <c r="B47" s="3">
        <v>46</v>
      </c>
      <c r="C47" s="11"/>
      <c r="D47" s="52"/>
      <c r="E47" s="51"/>
      <c r="F47" s="29"/>
      <c r="G47" s="43"/>
      <c r="H47" s="29"/>
      <c r="I47" s="25"/>
      <c r="J47" s="25"/>
      <c r="K47" s="25"/>
      <c r="L47" s="25"/>
    </row>
    <row r="48" spans="1:12" ht="63">
      <c r="A48" s="10" t="s">
        <v>28</v>
      </c>
      <c r="B48" s="3">
        <v>47</v>
      </c>
      <c r="C48" s="78" t="s">
        <v>304</v>
      </c>
      <c r="D48" s="52" t="s">
        <v>140</v>
      </c>
      <c r="E48" s="51"/>
      <c r="F48" s="29"/>
      <c r="G48" s="43"/>
      <c r="H48" s="29"/>
      <c r="I48" s="25" t="s">
        <v>148</v>
      </c>
      <c r="J48" s="25" t="s">
        <v>305</v>
      </c>
      <c r="K48" s="25" t="s">
        <v>107</v>
      </c>
      <c r="L48" s="25"/>
    </row>
    <row r="49" spans="1:12" ht="47.25">
      <c r="A49" s="10" t="s">
        <v>28</v>
      </c>
      <c r="B49" s="3">
        <v>48</v>
      </c>
      <c r="C49" s="78" t="s">
        <v>306</v>
      </c>
      <c r="D49" s="52" t="s">
        <v>224</v>
      </c>
      <c r="E49" s="51"/>
      <c r="F49" s="29"/>
      <c r="G49" s="43"/>
      <c r="H49" s="29"/>
      <c r="I49" s="25" t="s">
        <v>148</v>
      </c>
      <c r="J49" s="25" t="s">
        <v>227</v>
      </c>
      <c r="K49" s="25" t="s">
        <v>105</v>
      </c>
      <c r="L49" s="25"/>
    </row>
    <row r="50" spans="1:12" ht="47.25">
      <c r="A50" s="10" t="s">
        <v>28</v>
      </c>
      <c r="B50" s="3">
        <v>49</v>
      </c>
      <c r="C50" s="78" t="s">
        <v>307</v>
      </c>
      <c r="D50" s="52" t="s">
        <v>224</v>
      </c>
      <c r="E50" s="51"/>
      <c r="F50" s="45"/>
      <c r="G50" s="43"/>
      <c r="H50" s="29"/>
      <c r="I50" s="25" t="s">
        <v>148</v>
      </c>
      <c r="J50" s="25" t="s">
        <v>308</v>
      </c>
      <c r="K50" s="25" t="s">
        <v>105</v>
      </c>
      <c r="L50" s="25"/>
    </row>
    <row r="51" spans="1:12" ht="47.25">
      <c r="A51" s="12" t="s">
        <v>57</v>
      </c>
      <c r="B51" s="3">
        <v>50</v>
      </c>
      <c r="D51" s="58" t="s">
        <v>106</v>
      </c>
      <c r="E51" s="58"/>
      <c r="F51" s="24"/>
      <c r="G51" s="22"/>
      <c r="H51" s="24"/>
      <c r="I51" s="22" t="s">
        <v>109</v>
      </c>
      <c r="J51" s="22" t="s">
        <v>232</v>
      </c>
      <c r="K51" s="25" t="s">
        <v>107</v>
      </c>
      <c r="L51" s="25"/>
    </row>
    <row r="52" spans="1:12" ht="66" customHeight="1">
      <c r="A52" s="12" t="s">
        <v>57</v>
      </c>
      <c r="B52" s="3">
        <v>51</v>
      </c>
      <c r="C52" s="70"/>
      <c r="D52" s="58" t="s">
        <v>106</v>
      </c>
      <c r="E52" s="59"/>
      <c r="F52" s="45"/>
      <c r="G52" s="60"/>
      <c r="H52" s="45"/>
      <c r="I52" s="22" t="s">
        <v>233</v>
      </c>
      <c r="J52" s="22" t="s">
        <v>309</v>
      </c>
      <c r="K52" s="25" t="s">
        <v>105</v>
      </c>
      <c r="L52" s="25"/>
    </row>
    <row r="53" spans="1:12" ht="57" customHeight="1">
      <c r="A53" s="12" t="s">
        <v>57</v>
      </c>
      <c r="B53" s="3">
        <v>52</v>
      </c>
      <c r="C53" s="13"/>
      <c r="D53" s="58" t="s">
        <v>106</v>
      </c>
      <c r="E53" s="59"/>
      <c r="F53" s="45"/>
      <c r="G53" s="60"/>
      <c r="H53" s="45"/>
      <c r="I53" s="22" t="s">
        <v>233</v>
      </c>
      <c r="J53" s="22" t="s">
        <v>310</v>
      </c>
      <c r="K53" s="25" t="s">
        <v>105</v>
      </c>
      <c r="L53" s="25"/>
    </row>
    <row r="54" spans="1:12" ht="47.25">
      <c r="A54" s="12" t="s">
        <v>57</v>
      </c>
      <c r="B54" s="3">
        <v>53</v>
      </c>
      <c r="D54" s="58" t="s">
        <v>106</v>
      </c>
      <c r="E54" s="61"/>
      <c r="F54" s="24"/>
      <c r="G54" s="22"/>
      <c r="H54" s="24"/>
      <c r="I54" s="22" t="s">
        <v>109</v>
      </c>
      <c r="J54" s="22" t="s">
        <v>232</v>
      </c>
      <c r="K54" s="25" t="s">
        <v>107</v>
      </c>
      <c r="L54" s="25"/>
    </row>
    <row r="55" spans="1:12" ht="61.5" customHeight="1">
      <c r="A55" s="12" t="s">
        <v>57</v>
      </c>
      <c r="B55" s="3">
        <v>54</v>
      </c>
      <c r="C55" s="13"/>
      <c r="D55" s="58" t="s">
        <v>106</v>
      </c>
      <c r="E55" s="61"/>
      <c r="F55" s="45"/>
      <c r="G55" s="60"/>
      <c r="H55" s="45"/>
      <c r="I55" s="22" t="s">
        <v>238</v>
      </c>
      <c r="J55" s="22" t="s">
        <v>309</v>
      </c>
      <c r="K55" s="25" t="s">
        <v>107</v>
      </c>
      <c r="L55" s="25"/>
    </row>
    <row r="56" spans="1:12" ht="31.5">
      <c r="A56" s="12" t="s">
        <v>57</v>
      </c>
      <c r="B56" s="3">
        <v>55</v>
      </c>
      <c r="C56" s="13"/>
      <c r="D56" s="58" t="s">
        <v>106</v>
      </c>
      <c r="E56" s="60"/>
      <c r="F56" s="29"/>
      <c r="G56" s="62"/>
      <c r="H56" s="29"/>
      <c r="I56" s="22"/>
      <c r="J56" s="22"/>
      <c r="K56" s="25" t="s">
        <v>105</v>
      </c>
      <c r="L56" s="25"/>
    </row>
    <row r="57" spans="1:12" ht="48.75" customHeight="1">
      <c r="A57" s="12" t="s">
        <v>57</v>
      </c>
      <c r="B57" s="3">
        <v>56</v>
      </c>
      <c r="C57" s="13"/>
      <c r="D57" s="58" t="s">
        <v>106</v>
      </c>
      <c r="E57" s="61"/>
      <c r="F57" s="29"/>
      <c r="G57" s="62"/>
      <c r="H57" s="29"/>
      <c r="I57" s="22"/>
      <c r="J57" s="22" t="s">
        <v>243</v>
      </c>
      <c r="K57" s="25" t="s">
        <v>105</v>
      </c>
      <c r="L57" s="25"/>
    </row>
    <row r="58" spans="1:12" ht="31.5">
      <c r="A58" s="12" t="s">
        <v>57</v>
      </c>
      <c r="B58" s="3">
        <v>57</v>
      </c>
      <c r="D58" s="58" t="s">
        <v>106</v>
      </c>
      <c r="E58" s="61"/>
      <c r="F58" s="29"/>
      <c r="G58" s="62"/>
      <c r="H58" s="29"/>
      <c r="I58" s="22" t="s">
        <v>109</v>
      </c>
      <c r="J58" s="22"/>
      <c r="K58" s="25" t="s">
        <v>107</v>
      </c>
      <c r="L58" s="25"/>
    </row>
    <row r="59" spans="1:12" ht="31.5">
      <c r="A59" s="12" t="s">
        <v>57</v>
      </c>
      <c r="B59" s="3">
        <v>58</v>
      </c>
      <c r="D59" s="58" t="s">
        <v>106</v>
      </c>
      <c r="E59" s="61"/>
      <c r="F59" s="29"/>
      <c r="G59" s="62"/>
      <c r="H59" s="29"/>
      <c r="I59" s="22" t="s">
        <v>109</v>
      </c>
      <c r="J59" s="22"/>
      <c r="K59" s="25" t="s">
        <v>107</v>
      </c>
      <c r="L59" s="25"/>
    </row>
    <row r="60" spans="1:12" ht="31.5">
      <c r="A60" s="12" t="s">
        <v>57</v>
      </c>
      <c r="B60" s="3">
        <v>59</v>
      </c>
      <c r="C60" s="70" t="s">
        <v>67</v>
      </c>
      <c r="D60" s="58" t="s">
        <v>140</v>
      </c>
      <c r="E60" s="61"/>
      <c r="F60" s="29"/>
      <c r="G60" s="62"/>
      <c r="H60" s="29"/>
      <c r="I60" s="22"/>
      <c r="J60" s="22"/>
      <c r="K60" s="25" t="s">
        <v>105</v>
      </c>
      <c r="L60" s="25"/>
    </row>
    <row r="61" spans="1:12" ht="86.25" customHeight="1">
      <c r="A61" s="12" t="s">
        <v>57</v>
      </c>
      <c r="B61" s="3">
        <v>60</v>
      </c>
      <c r="C61" s="70" t="s">
        <v>68</v>
      </c>
      <c r="D61" s="58" t="s">
        <v>140</v>
      </c>
      <c r="E61" s="61"/>
      <c r="F61" s="29"/>
      <c r="G61" s="62"/>
      <c r="H61" s="29"/>
      <c r="I61" s="22"/>
      <c r="J61" s="22" t="s">
        <v>245</v>
      </c>
      <c r="K61" s="25" t="s">
        <v>105</v>
      </c>
      <c r="L61" s="25"/>
    </row>
    <row r="62" spans="1:12" ht="21" customHeight="1">
      <c r="A62" s="14" t="s">
        <v>69</v>
      </c>
      <c r="B62" s="3">
        <v>61</v>
      </c>
      <c r="C62" s="15"/>
      <c r="D62" s="63" t="s">
        <v>106</v>
      </c>
      <c r="E62" s="64"/>
      <c r="F62" s="29"/>
      <c r="G62" s="64"/>
      <c r="H62" s="29"/>
      <c r="I62" s="63"/>
      <c r="J62" s="63"/>
      <c r="K62" s="25" t="s">
        <v>107</v>
      </c>
      <c r="L62" s="25"/>
    </row>
    <row r="63" spans="1:12">
      <c r="A63" s="14" t="s">
        <v>69</v>
      </c>
      <c r="B63" s="3">
        <v>62</v>
      </c>
      <c r="C63" s="79" t="s">
        <v>311</v>
      </c>
      <c r="D63" s="63" t="s">
        <v>106</v>
      </c>
      <c r="E63" s="64"/>
      <c r="F63" s="29"/>
      <c r="G63" s="64"/>
      <c r="H63" s="29"/>
      <c r="I63" s="63"/>
      <c r="J63" s="63"/>
      <c r="K63" s="25" t="s">
        <v>107</v>
      </c>
      <c r="L63" s="25"/>
    </row>
    <row r="64" spans="1:12" ht="45" customHeight="1">
      <c r="A64" s="14"/>
      <c r="B64" s="3">
        <v>63</v>
      </c>
      <c r="C64" s="15"/>
      <c r="D64" s="63"/>
      <c r="E64" s="64"/>
      <c r="F64" s="29"/>
      <c r="G64" s="64"/>
      <c r="H64" s="29"/>
      <c r="I64" s="63"/>
      <c r="J64" s="63"/>
      <c r="K64" s="25"/>
      <c r="L64" s="25"/>
    </row>
    <row r="65" spans="1:12" ht="60" customHeight="1">
      <c r="A65" s="14" t="s">
        <v>69</v>
      </c>
      <c r="B65" s="3">
        <v>64</v>
      </c>
      <c r="C65" s="15"/>
      <c r="D65" s="63" t="s">
        <v>224</v>
      </c>
      <c r="E65" s="64"/>
      <c r="F65" s="29"/>
      <c r="G65" s="64"/>
      <c r="H65" s="29"/>
      <c r="I65" s="63" t="s">
        <v>233</v>
      </c>
      <c r="J65" s="63"/>
      <c r="K65" s="25" t="s">
        <v>105</v>
      </c>
      <c r="L65" s="25"/>
    </row>
    <row r="66" spans="1:12" ht="110.25">
      <c r="A66" s="14" t="s">
        <v>69</v>
      </c>
      <c r="B66" s="3">
        <v>65</v>
      </c>
      <c r="D66" s="63" t="s">
        <v>224</v>
      </c>
      <c r="E66" s="64"/>
      <c r="F66" s="29"/>
      <c r="G66" s="64"/>
      <c r="H66" s="29"/>
      <c r="I66" s="63"/>
      <c r="J66" s="63" t="s">
        <v>253</v>
      </c>
      <c r="K66" s="25" t="s">
        <v>105</v>
      </c>
      <c r="L66" s="25"/>
    </row>
    <row r="67" spans="1:12" ht="78.75">
      <c r="A67" s="16" t="s">
        <v>74</v>
      </c>
      <c r="B67" s="3">
        <v>66</v>
      </c>
      <c r="C67" s="80"/>
      <c r="D67" s="65" t="s">
        <v>106</v>
      </c>
      <c r="E67" s="66"/>
      <c r="F67" s="29"/>
      <c r="G67" s="67"/>
      <c r="H67" s="29"/>
      <c r="I67" s="65"/>
      <c r="J67" s="65" t="s">
        <v>255</v>
      </c>
      <c r="K67" s="25" t="s">
        <v>105</v>
      </c>
      <c r="L67" s="25"/>
    </row>
    <row r="68" spans="1:12" ht="78.75">
      <c r="A68" s="16" t="s">
        <v>74</v>
      </c>
      <c r="B68" s="3">
        <v>67</v>
      </c>
      <c r="C68" s="80" t="s">
        <v>76</v>
      </c>
      <c r="D68" s="65" t="s">
        <v>106</v>
      </c>
      <c r="E68" s="66"/>
      <c r="F68" s="29"/>
      <c r="G68" s="67"/>
      <c r="H68" s="29"/>
      <c r="I68" s="65"/>
      <c r="J68" s="65" t="s">
        <v>258</v>
      </c>
      <c r="K68" s="25" t="s">
        <v>107</v>
      </c>
      <c r="L68" s="25"/>
    </row>
    <row r="69" spans="1:12" ht="78.75">
      <c r="A69" s="16" t="s">
        <v>74</v>
      </c>
      <c r="B69" s="3">
        <v>68</v>
      </c>
      <c r="C69" s="80" t="s">
        <v>312</v>
      </c>
      <c r="D69" s="65" t="s">
        <v>106</v>
      </c>
      <c r="E69" s="66"/>
      <c r="F69" s="29"/>
      <c r="G69" s="67"/>
      <c r="H69" s="29"/>
      <c r="I69" s="65"/>
      <c r="J69" s="65" t="s">
        <v>258</v>
      </c>
      <c r="K69" s="25" t="s">
        <v>107</v>
      </c>
      <c r="L69" s="25"/>
    </row>
    <row r="70" spans="1:12" ht="78.75">
      <c r="A70" s="16" t="s">
        <v>74</v>
      </c>
      <c r="B70" s="3">
        <v>69</v>
      </c>
      <c r="D70" s="65" t="s">
        <v>106</v>
      </c>
      <c r="E70" s="67"/>
      <c r="F70" s="29"/>
      <c r="G70" s="67"/>
      <c r="H70" s="29"/>
      <c r="I70" s="65"/>
      <c r="J70" s="65"/>
      <c r="K70" s="25" t="s">
        <v>105</v>
      </c>
      <c r="L70" s="25"/>
    </row>
    <row r="71" spans="1:12" ht="78.75">
      <c r="A71" s="18" t="s">
        <v>79</v>
      </c>
      <c r="B71" s="3">
        <v>70</v>
      </c>
      <c r="D71" s="68" t="s">
        <v>106</v>
      </c>
      <c r="E71" s="68"/>
      <c r="F71" s="29"/>
      <c r="G71" s="68"/>
      <c r="H71" s="29"/>
      <c r="I71" s="68"/>
      <c r="J71" s="68"/>
      <c r="K71" s="25" t="s">
        <v>107</v>
      </c>
      <c r="L71" s="25"/>
    </row>
    <row r="72" spans="1:12" ht="78.75">
      <c r="A72" s="18" t="s">
        <v>79</v>
      </c>
      <c r="B72" s="3">
        <v>71</v>
      </c>
      <c r="D72" s="68" t="s">
        <v>106</v>
      </c>
      <c r="E72" s="68"/>
      <c r="F72" s="29"/>
      <c r="G72" s="69"/>
      <c r="H72" s="29"/>
      <c r="I72" s="68"/>
      <c r="J72" s="68" t="s">
        <v>262</v>
      </c>
      <c r="K72" s="25" t="s">
        <v>105</v>
      </c>
      <c r="L72" s="25"/>
    </row>
    <row r="73" spans="1:12" ht="78.75">
      <c r="A73" s="18" t="s">
        <v>79</v>
      </c>
      <c r="B73" s="3">
        <v>72</v>
      </c>
      <c r="D73" s="68" t="s">
        <v>224</v>
      </c>
      <c r="E73" s="68"/>
      <c r="F73" s="29"/>
      <c r="G73" s="68"/>
      <c r="H73" s="29"/>
      <c r="I73" s="68"/>
      <c r="J73" s="68"/>
      <c r="K73" s="25" t="s">
        <v>107</v>
      </c>
      <c r="L73" s="25"/>
    </row>
    <row r="74" spans="1:12" ht="78.75">
      <c r="A74" s="20" t="s">
        <v>79</v>
      </c>
      <c r="B74" s="3">
        <v>73</v>
      </c>
      <c r="D74" s="68" t="s">
        <v>224</v>
      </c>
      <c r="E74" s="68"/>
      <c r="F74" s="29"/>
      <c r="G74" s="68"/>
      <c r="H74" s="29"/>
      <c r="I74" s="68"/>
      <c r="J74" s="68" t="s">
        <v>264</v>
      </c>
      <c r="K74" s="25" t="s">
        <v>107</v>
      </c>
      <c r="L74" s="25"/>
    </row>
    <row r="75" spans="1:12" ht="78.75">
      <c r="A75" s="20" t="s">
        <v>79</v>
      </c>
      <c r="B75" s="3">
        <v>74</v>
      </c>
      <c r="C75" s="81" t="s">
        <v>84</v>
      </c>
      <c r="D75" s="68" t="s">
        <v>106</v>
      </c>
      <c r="E75" s="68"/>
      <c r="F75" s="29"/>
      <c r="G75" s="68"/>
      <c r="H75" s="29"/>
      <c r="I75" s="68"/>
      <c r="J75" s="68"/>
      <c r="K75" s="25" t="s">
        <v>107</v>
      </c>
      <c r="L75" s="25"/>
    </row>
    <row r="76" spans="1:12" ht="78.75">
      <c r="A76" s="20" t="s">
        <v>79</v>
      </c>
      <c r="B76" s="3">
        <v>74</v>
      </c>
      <c r="D76" s="68" t="s">
        <v>224</v>
      </c>
      <c r="E76" s="68"/>
      <c r="F76" s="29"/>
      <c r="G76" s="68"/>
      <c r="H76" s="29"/>
      <c r="I76" s="68"/>
      <c r="J76" s="68"/>
      <c r="K76" s="25" t="s">
        <v>107</v>
      </c>
      <c r="L76" s="25"/>
    </row>
  </sheetData>
  <autoFilter ref="A2:L75"/>
  <mergeCells count="1">
    <mergeCell ref="A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3"/>
  <sheetViews>
    <sheetView rightToLeft="1" topLeftCell="F22" zoomScale="70" zoomScaleNormal="70" workbookViewId="0">
      <selection activeCell="B1" sqref="B1:B63"/>
    </sheetView>
  </sheetViews>
  <sheetFormatPr defaultColWidth="9.140625" defaultRowHeight="21"/>
  <cols>
    <col min="1" max="1" width="9.140625" style="249"/>
    <col min="2" max="2" width="24.28515625" style="248" customWidth="1"/>
    <col min="3" max="3" width="12.28515625" style="236" hidden="1" customWidth="1"/>
    <col min="4" max="4" width="12.28515625" style="248" customWidth="1"/>
    <col min="5" max="5" width="44.7109375" style="241" customWidth="1"/>
    <col min="6" max="6" width="13.42578125" style="249" customWidth="1"/>
    <col min="7" max="9" width="46.28515625" style="236" customWidth="1"/>
    <col min="10" max="10" width="11.85546875" style="236" customWidth="1"/>
    <col min="11" max="11" width="10" style="236" customWidth="1"/>
    <col min="12" max="12" width="9.140625" style="236"/>
    <col min="13" max="14" width="9.140625" style="236" customWidth="1"/>
    <col min="15" max="16" width="9.140625" style="236"/>
    <col min="17" max="24" width="9.140625" style="271"/>
    <col min="25" max="16384" width="9.140625" style="236"/>
  </cols>
  <sheetData>
    <row r="2" spans="1:24" s="248" customFormat="1" ht="42" customHeight="1">
      <c r="A2" s="244" t="s">
        <v>639</v>
      </c>
      <c r="B2" s="221" t="s">
        <v>640</v>
      </c>
      <c r="C2" s="221" t="s">
        <v>351</v>
      </c>
      <c r="D2" s="221" t="s">
        <v>351</v>
      </c>
      <c r="E2" s="245" t="s">
        <v>641</v>
      </c>
      <c r="F2" s="246" t="s">
        <v>86</v>
      </c>
      <c r="G2" s="221" t="s">
        <v>87</v>
      </c>
      <c r="H2" s="270" t="s">
        <v>796</v>
      </c>
      <c r="I2" s="270" t="s">
        <v>818</v>
      </c>
      <c r="J2" s="221" t="s">
        <v>88</v>
      </c>
      <c r="K2" s="221" t="s">
        <v>89</v>
      </c>
      <c r="L2" s="221" t="s">
        <v>797</v>
      </c>
      <c r="M2" s="221" t="s">
        <v>798</v>
      </c>
      <c r="N2" s="221" t="s">
        <v>799</v>
      </c>
      <c r="O2" s="221" t="s">
        <v>800</v>
      </c>
      <c r="P2" s="222" t="s">
        <v>801</v>
      </c>
      <c r="Q2" s="247"/>
      <c r="R2" s="247"/>
      <c r="S2" s="247"/>
      <c r="T2" s="247"/>
      <c r="U2" s="247"/>
      <c r="V2" s="247"/>
      <c r="W2" s="247"/>
      <c r="X2" s="247"/>
    </row>
    <row r="3" spans="1:24" s="243" customFormat="1" ht="18.75" customHeight="1">
      <c r="A3" s="411" t="s">
        <v>421</v>
      </c>
      <c r="B3" s="423" t="s">
        <v>746</v>
      </c>
      <c r="C3" s="408" t="s">
        <v>317</v>
      </c>
      <c r="D3" s="423" t="s">
        <v>317</v>
      </c>
      <c r="E3" s="408" t="s">
        <v>631</v>
      </c>
      <c r="F3" s="470" t="s">
        <v>316</v>
      </c>
      <c r="G3" s="394" t="s">
        <v>633</v>
      </c>
      <c r="H3" s="288" t="s">
        <v>760</v>
      </c>
      <c r="I3" s="468" t="s">
        <v>819</v>
      </c>
      <c r="J3" s="380"/>
      <c r="K3" s="380"/>
      <c r="L3" s="380"/>
      <c r="M3" s="380"/>
      <c r="N3" s="380"/>
      <c r="O3" s="464"/>
      <c r="P3" s="464"/>
      <c r="Q3" s="271"/>
      <c r="R3" s="271"/>
      <c r="S3" s="271"/>
      <c r="T3" s="271"/>
      <c r="U3" s="271"/>
      <c r="V3" s="271"/>
      <c r="W3" s="271"/>
      <c r="X3" s="271"/>
    </row>
    <row r="4" spans="1:24" s="243" customFormat="1" ht="18.75" customHeight="1">
      <c r="A4" s="412"/>
      <c r="B4" s="424"/>
      <c r="C4" s="409"/>
      <c r="D4" s="424"/>
      <c r="E4" s="409"/>
      <c r="F4" s="471"/>
      <c r="G4" s="395"/>
      <c r="H4" s="289"/>
      <c r="I4" s="469"/>
      <c r="J4" s="381"/>
      <c r="K4" s="381"/>
      <c r="L4" s="381"/>
      <c r="M4" s="381"/>
      <c r="N4" s="381"/>
      <c r="O4" s="464"/>
      <c r="P4" s="464"/>
      <c r="Q4" s="271"/>
      <c r="R4" s="271"/>
      <c r="S4" s="271"/>
      <c r="T4" s="271"/>
      <c r="U4" s="271"/>
      <c r="V4" s="271"/>
      <c r="W4" s="271"/>
      <c r="X4" s="271"/>
    </row>
    <row r="5" spans="1:24" s="243" customFormat="1" ht="36" customHeight="1">
      <c r="A5" s="413"/>
      <c r="B5" s="425"/>
      <c r="C5" s="410"/>
      <c r="D5" s="425"/>
      <c r="E5" s="410"/>
      <c r="F5" s="232" t="s">
        <v>393</v>
      </c>
      <c r="G5" s="234" t="s">
        <v>500</v>
      </c>
      <c r="H5" s="272" t="s">
        <v>820</v>
      </c>
      <c r="I5" s="272" t="s">
        <v>815</v>
      </c>
      <c r="J5" s="284"/>
      <c r="K5" s="284"/>
      <c r="L5" s="284"/>
      <c r="M5" s="284"/>
      <c r="N5" s="284"/>
      <c r="O5" s="223"/>
      <c r="P5" s="223"/>
      <c r="Q5" s="271"/>
      <c r="R5" s="271"/>
      <c r="S5" s="271"/>
      <c r="T5" s="271"/>
      <c r="U5" s="271"/>
      <c r="V5" s="271"/>
      <c r="W5" s="271"/>
      <c r="X5" s="271"/>
    </row>
    <row r="6" spans="1:24" s="227" customFormat="1" ht="15.75" customHeight="1">
      <c r="A6" s="417" t="s">
        <v>320</v>
      </c>
      <c r="B6" s="414" t="s">
        <v>745</v>
      </c>
      <c r="C6" s="420" t="s">
        <v>319</v>
      </c>
      <c r="D6" s="426" t="s">
        <v>319</v>
      </c>
      <c r="E6" s="420" t="s">
        <v>28</v>
      </c>
      <c r="F6" s="224" t="s">
        <v>438</v>
      </c>
      <c r="G6" s="225" t="s">
        <v>464</v>
      </c>
      <c r="H6" s="258" t="s">
        <v>761</v>
      </c>
      <c r="I6" s="258" t="s">
        <v>821</v>
      </c>
      <c r="K6" s="226"/>
      <c r="L6" s="226"/>
      <c r="M6" s="226"/>
      <c r="O6" s="228"/>
      <c r="P6" s="226"/>
      <c r="Q6" s="271"/>
      <c r="R6" s="271"/>
      <c r="S6" s="271"/>
      <c r="T6" s="271"/>
      <c r="U6" s="271"/>
      <c r="V6" s="271"/>
      <c r="W6" s="271"/>
      <c r="X6" s="271"/>
    </row>
    <row r="7" spans="1:24" s="227" customFormat="1" ht="15.75" customHeight="1">
      <c r="A7" s="418"/>
      <c r="B7" s="415"/>
      <c r="C7" s="421"/>
      <c r="D7" s="427"/>
      <c r="E7" s="421"/>
      <c r="F7" s="224" t="s">
        <v>321</v>
      </c>
      <c r="G7" s="225" t="s">
        <v>643</v>
      </c>
      <c r="H7" s="258" t="s">
        <v>762</v>
      </c>
      <c r="I7" s="258" t="s">
        <v>822</v>
      </c>
      <c r="K7" s="226"/>
      <c r="L7" s="226"/>
      <c r="M7" s="226"/>
      <c r="O7" s="228"/>
      <c r="P7" s="226"/>
      <c r="Q7" s="271"/>
      <c r="R7" s="271"/>
      <c r="S7" s="271"/>
      <c r="T7" s="271"/>
      <c r="U7" s="271"/>
      <c r="V7" s="271"/>
      <c r="W7" s="271"/>
      <c r="X7" s="271"/>
    </row>
    <row r="8" spans="1:24" s="227" customFormat="1" ht="15.75" customHeight="1">
      <c r="A8" s="418"/>
      <c r="B8" s="415"/>
      <c r="C8" s="421"/>
      <c r="D8" s="427"/>
      <c r="E8" s="421"/>
      <c r="F8" s="224" t="s">
        <v>322</v>
      </c>
      <c r="G8" s="225" t="s">
        <v>549</v>
      </c>
      <c r="H8" s="258" t="s">
        <v>802</v>
      </c>
      <c r="I8" s="258" t="s">
        <v>824</v>
      </c>
      <c r="K8" s="226"/>
      <c r="L8" s="226"/>
      <c r="M8" s="226"/>
      <c r="O8" s="228"/>
      <c r="P8" s="226"/>
      <c r="Q8" s="271"/>
      <c r="R8" s="271"/>
      <c r="S8" s="271"/>
      <c r="T8" s="271"/>
      <c r="U8" s="271"/>
      <c r="V8" s="271"/>
      <c r="W8" s="271"/>
      <c r="X8" s="271"/>
    </row>
    <row r="9" spans="1:24" s="227" customFormat="1" ht="15.75" customHeight="1">
      <c r="A9" s="418"/>
      <c r="B9" s="415"/>
      <c r="C9" s="422"/>
      <c r="D9" s="428"/>
      <c r="E9" s="422"/>
      <c r="F9" s="224" t="s">
        <v>323</v>
      </c>
      <c r="G9" s="225" t="s">
        <v>644</v>
      </c>
      <c r="H9" s="225" t="s">
        <v>823</v>
      </c>
      <c r="I9" s="258" t="s">
        <v>822</v>
      </c>
      <c r="K9" s="226"/>
      <c r="L9" s="226"/>
      <c r="M9" s="226"/>
      <c r="N9" s="226"/>
      <c r="O9" s="229"/>
      <c r="P9" s="230"/>
      <c r="Q9" s="271"/>
      <c r="R9" s="271"/>
      <c r="S9" s="271"/>
      <c r="T9" s="271"/>
      <c r="U9" s="271"/>
      <c r="V9" s="271"/>
      <c r="W9" s="271"/>
      <c r="X9" s="271"/>
    </row>
    <row r="10" spans="1:24" s="227" customFormat="1" ht="15.75" customHeight="1">
      <c r="A10" s="418"/>
      <c r="B10" s="415"/>
      <c r="C10" s="420" t="s">
        <v>325</v>
      </c>
      <c r="D10" s="426" t="s">
        <v>325</v>
      </c>
      <c r="E10" s="420" t="s">
        <v>647</v>
      </c>
      <c r="F10" s="224" t="s">
        <v>324</v>
      </c>
      <c r="G10" s="225" t="s">
        <v>465</v>
      </c>
      <c r="H10" s="258" t="s">
        <v>802</v>
      </c>
      <c r="I10" s="258" t="s">
        <v>824</v>
      </c>
      <c r="J10" s="226"/>
      <c r="K10" s="226"/>
      <c r="L10" s="226"/>
      <c r="M10" s="226"/>
      <c r="N10" s="230"/>
      <c r="O10" s="229"/>
      <c r="P10" s="230"/>
      <c r="Q10" s="271"/>
      <c r="R10" s="271"/>
      <c r="S10" s="271"/>
      <c r="T10" s="271"/>
      <c r="U10" s="271"/>
      <c r="V10" s="271"/>
      <c r="W10" s="271"/>
      <c r="X10" s="271"/>
    </row>
    <row r="11" spans="1:24" s="227" customFormat="1" ht="15.75" customHeight="1">
      <c r="A11" s="418"/>
      <c r="B11" s="415"/>
      <c r="C11" s="421"/>
      <c r="D11" s="427"/>
      <c r="E11" s="421"/>
      <c r="F11" s="224" t="s">
        <v>326</v>
      </c>
      <c r="G11" s="225" t="s">
        <v>642</v>
      </c>
      <c r="H11" s="258" t="s">
        <v>763</v>
      </c>
      <c r="I11" s="258" t="s">
        <v>843</v>
      </c>
      <c r="J11" s="226"/>
      <c r="K11" s="226"/>
      <c r="L11" s="226"/>
      <c r="M11" s="226"/>
      <c r="N11" s="231"/>
      <c r="O11" s="229"/>
      <c r="P11" s="230"/>
      <c r="Q11" s="271"/>
      <c r="R11" s="271"/>
      <c r="S11" s="271"/>
      <c r="T11" s="271"/>
      <c r="U11" s="271"/>
      <c r="V11" s="271"/>
      <c r="W11" s="271"/>
      <c r="X11" s="271"/>
    </row>
    <row r="12" spans="1:24" s="227" customFormat="1" ht="15.75" customHeight="1">
      <c r="A12" s="418"/>
      <c r="B12" s="415"/>
      <c r="C12" s="421"/>
      <c r="D12" s="427"/>
      <c r="E12" s="421"/>
      <c r="F12" s="224" t="s">
        <v>327</v>
      </c>
      <c r="G12" s="225" t="s">
        <v>547</v>
      </c>
      <c r="H12" s="258" t="s">
        <v>802</v>
      </c>
      <c r="I12" s="258" t="s">
        <v>824</v>
      </c>
      <c r="J12" s="226"/>
      <c r="K12" s="226"/>
      <c r="L12" s="226"/>
      <c r="M12" s="226"/>
      <c r="N12" s="230"/>
      <c r="O12" s="226"/>
      <c r="P12" s="226"/>
      <c r="Q12" s="271"/>
      <c r="R12" s="271"/>
      <c r="S12" s="271"/>
      <c r="T12" s="271"/>
      <c r="U12" s="271"/>
      <c r="V12" s="271"/>
      <c r="W12" s="271"/>
      <c r="X12" s="271"/>
    </row>
    <row r="13" spans="1:24" s="227" customFormat="1" ht="15.75" customHeight="1">
      <c r="A13" s="418"/>
      <c r="B13" s="415"/>
      <c r="C13" s="422"/>
      <c r="D13" s="428"/>
      <c r="E13" s="422"/>
      <c r="F13" s="224" t="s">
        <v>445</v>
      </c>
      <c r="G13" s="225" t="s">
        <v>645</v>
      </c>
      <c r="H13" s="225" t="s">
        <v>764</v>
      </c>
      <c r="I13" s="225" t="s">
        <v>844</v>
      </c>
      <c r="J13" s="226"/>
      <c r="K13" s="226"/>
      <c r="L13" s="226"/>
      <c r="M13" s="226"/>
      <c r="N13" s="230"/>
      <c r="O13" s="226"/>
      <c r="P13" s="226"/>
      <c r="Q13" s="271"/>
      <c r="R13" s="271"/>
      <c r="S13" s="271"/>
      <c r="T13" s="271"/>
      <c r="U13" s="271"/>
      <c r="V13" s="271"/>
      <c r="W13" s="271"/>
      <c r="X13" s="271"/>
    </row>
    <row r="14" spans="1:24" s="227" customFormat="1" ht="15.75" customHeight="1">
      <c r="A14" s="418"/>
      <c r="B14" s="415"/>
      <c r="C14" s="420" t="s">
        <v>646</v>
      </c>
      <c r="D14" s="426" t="s">
        <v>646</v>
      </c>
      <c r="E14" s="420" t="s">
        <v>648</v>
      </c>
      <c r="F14" s="224" t="s">
        <v>653</v>
      </c>
      <c r="G14" s="225" t="s">
        <v>649</v>
      </c>
      <c r="H14" s="258" t="s">
        <v>802</v>
      </c>
      <c r="I14" s="258" t="s">
        <v>824</v>
      </c>
      <c r="K14" s="226"/>
      <c r="L14" s="226"/>
      <c r="M14" s="231"/>
      <c r="N14" s="230"/>
      <c r="O14" s="230"/>
      <c r="P14" s="230"/>
      <c r="Q14" s="271"/>
      <c r="R14" s="271"/>
      <c r="S14" s="271"/>
      <c r="T14" s="271"/>
      <c r="U14" s="271"/>
      <c r="V14" s="271"/>
      <c r="W14" s="271"/>
      <c r="X14" s="271"/>
    </row>
    <row r="15" spans="1:24" s="227" customFormat="1" ht="15.75" customHeight="1">
      <c r="A15" s="418"/>
      <c r="B15" s="415"/>
      <c r="C15" s="421"/>
      <c r="D15" s="427"/>
      <c r="E15" s="421"/>
      <c r="F15" s="224" t="s">
        <v>654</v>
      </c>
      <c r="G15" s="225" t="s">
        <v>477</v>
      </c>
      <c r="H15" s="258" t="s">
        <v>765</v>
      </c>
      <c r="I15" s="258" t="s">
        <v>845</v>
      </c>
      <c r="K15" s="226"/>
      <c r="L15" s="226"/>
      <c r="M15" s="231"/>
      <c r="N15" s="230"/>
      <c r="O15" s="230"/>
      <c r="P15" s="230"/>
      <c r="Q15" s="271"/>
      <c r="R15" s="271"/>
      <c r="S15" s="271"/>
      <c r="T15" s="271"/>
      <c r="U15" s="271"/>
      <c r="V15" s="271"/>
      <c r="W15" s="271"/>
      <c r="X15" s="271"/>
    </row>
    <row r="16" spans="1:24" s="227" customFormat="1" ht="15.75" customHeight="1">
      <c r="A16" s="418"/>
      <c r="B16" s="415"/>
      <c r="C16" s="422"/>
      <c r="D16" s="427"/>
      <c r="E16" s="421"/>
      <c r="F16" s="224" t="s">
        <v>655</v>
      </c>
      <c r="G16" s="225" t="s">
        <v>472</v>
      </c>
      <c r="H16" s="225" t="s">
        <v>766</v>
      </c>
      <c r="I16" s="258" t="s">
        <v>822</v>
      </c>
      <c r="K16" s="226"/>
      <c r="L16" s="226"/>
      <c r="M16" s="226"/>
      <c r="N16" s="230"/>
      <c r="O16" s="230"/>
      <c r="P16" s="230"/>
      <c r="Q16" s="271"/>
      <c r="R16" s="271"/>
      <c r="S16" s="271"/>
      <c r="T16" s="271"/>
      <c r="U16" s="271"/>
      <c r="V16" s="271"/>
      <c r="W16" s="271"/>
      <c r="X16" s="271"/>
    </row>
    <row r="17" spans="1:24" s="227" customFormat="1" ht="15.75" customHeight="1">
      <c r="A17" s="418"/>
      <c r="B17" s="415"/>
      <c r="C17" s="420" t="s">
        <v>652</v>
      </c>
      <c r="D17" s="427"/>
      <c r="E17" s="421"/>
      <c r="F17" s="224" t="s">
        <v>657</v>
      </c>
      <c r="G17" s="225" t="s">
        <v>474</v>
      </c>
      <c r="H17" s="258" t="s">
        <v>802</v>
      </c>
      <c r="I17" s="258" t="s">
        <v>824</v>
      </c>
      <c r="K17" s="226"/>
      <c r="L17" s="226"/>
      <c r="M17" s="226"/>
      <c r="N17" s="230"/>
      <c r="O17" s="230"/>
      <c r="P17" s="230"/>
      <c r="Q17" s="271"/>
      <c r="R17" s="271"/>
      <c r="S17" s="271"/>
      <c r="T17" s="271"/>
      <c r="U17" s="271"/>
      <c r="V17" s="271"/>
      <c r="W17" s="271"/>
      <c r="X17" s="271"/>
    </row>
    <row r="18" spans="1:24" s="227" customFormat="1" ht="15.75" customHeight="1">
      <c r="A18" s="418"/>
      <c r="B18" s="415"/>
      <c r="C18" s="421"/>
      <c r="D18" s="427"/>
      <c r="E18" s="421"/>
      <c r="F18" s="224" t="s">
        <v>666</v>
      </c>
      <c r="G18" s="225" t="s">
        <v>405</v>
      </c>
      <c r="H18" s="258" t="s">
        <v>767</v>
      </c>
      <c r="I18" s="258" t="s">
        <v>825</v>
      </c>
      <c r="K18" s="226"/>
      <c r="L18" s="226"/>
      <c r="M18" s="226"/>
      <c r="N18" s="230"/>
      <c r="O18" s="230"/>
      <c r="P18" s="230"/>
      <c r="Q18" s="271"/>
      <c r="R18" s="271"/>
      <c r="S18" s="271"/>
      <c r="T18" s="271"/>
      <c r="U18" s="271"/>
      <c r="V18" s="271"/>
      <c r="W18" s="271"/>
      <c r="X18" s="271"/>
    </row>
    <row r="19" spans="1:24" s="227" customFormat="1" ht="15.75" customHeight="1">
      <c r="A19" s="418"/>
      <c r="B19" s="415"/>
      <c r="C19" s="421"/>
      <c r="D19" s="427"/>
      <c r="E19" s="421"/>
      <c r="F19" s="224" t="s">
        <v>741</v>
      </c>
      <c r="G19" s="225" t="s">
        <v>406</v>
      </c>
      <c r="H19" s="258" t="s">
        <v>768</v>
      </c>
      <c r="I19" s="258" t="s">
        <v>846</v>
      </c>
      <c r="K19" s="226"/>
      <c r="L19" s="226"/>
      <c r="M19" s="226"/>
      <c r="N19" s="230"/>
      <c r="O19" s="230"/>
      <c r="P19" s="230"/>
      <c r="Q19" s="271"/>
      <c r="R19" s="271"/>
      <c r="S19" s="271"/>
      <c r="T19" s="271"/>
      <c r="U19" s="271"/>
      <c r="V19" s="271"/>
      <c r="W19" s="271"/>
      <c r="X19" s="271"/>
    </row>
    <row r="20" spans="1:24" s="227" customFormat="1" ht="15.75" customHeight="1">
      <c r="A20" s="418"/>
      <c r="B20" s="415"/>
      <c r="C20" s="421"/>
      <c r="D20" s="427"/>
      <c r="E20" s="421"/>
      <c r="F20" s="224" t="s">
        <v>682</v>
      </c>
      <c r="G20" s="225" t="s">
        <v>475</v>
      </c>
      <c r="H20" s="273" t="s">
        <v>826</v>
      </c>
      <c r="I20" s="258" t="s">
        <v>827</v>
      </c>
      <c r="K20" s="226"/>
      <c r="L20" s="226"/>
      <c r="M20" s="226"/>
      <c r="N20" s="230"/>
      <c r="O20" s="230"/>
      <c r="P20" s="230"/>
      <c r="Q20" s="271"/>
      <c r="R20" s="271"/>
      <c r="S20" s="271"/>
      <c r="T20" s="271"/>
      <c r="U20" s="271"/>
      <c r="V20" s="271"/>
      <c r="W20" s="271"/>
      <c r="X20" s="271"/>
    </row>
    <row r="21" spans="1:24" s="227" customFormat="1" ht="15.75" customHeight="1">
      <c r="A21" s="418"/>
      <c r="B21" s="415"/>
      <c r="C21" s="421"/>
      <c r="D21" s="428"/>
      <c r="E21" s="422"/>
      <c r="F21" s="224" t="s">
        <v>742</v>
      </c>
      <c r="G21" s="225" t="s">
        <v>656</v>
      </c>
      <c r="H21" s="258" t="s">
        <v>802</v>
      </c>
      <c r="I21" s="258" t="s">
        <v>824</v>
      </c>
      <c r="K21" s="226"/>
      <c r="N21" s="230"/>
      <c r="O21" s="230"/>
      <c r="P21" s="230"/>
      <c r="Q21" s="271"/>
      <c r="R21" s="271"/>
      <c r="S21" s="271"/>
      <c r="T21" s="271"/>
      <c r="U21" s="271"/>
      <c r="V21" s="271"/>
      <c r="W21" s="271"/>
      <c r="X21" s="271"/>
    </row>
    <row r="22" spans="1:24" s="227" customFormat="1" ht="15.75" customHeight="1">
      <c r="A22" s="418"/>
      <c r="B22" s="415"/>
      <c r="C22" s="421"/>
      <c r="D22" s="426" t="s">
        <v>652</v>
      </c>
      <c r="E22" s="420" t="s">
        <v>683</v>
      </c>
      <c r="F22" s="224" t="s">
        <v>659</v>
      </c>
      <c r="G22" s="225" t="s">
        <v>661</v>
      </c>
      <c r="H22" s="258" t="s">
        <v>802</v>
      </c>
      <c r="I22" s="258" t="s">
        <v>824</v>
      </c>
      <c r="K22" s="226"/>
      <c r="N22" s="230"/>
      <c r="O22" s="230"/>
      <c r="P22" s="230"/>
      <c r="Q22" s="271"/>
      <c r="R22" s="271"/>
      <c r="S22" s="271"/>
      <c r="T22" s="271"/>
      <c r="U22" s="271"/>
      <c r="V22" s="271"/>
      <c r="W22" s="271"/>
      <c r="X22" s="271"/>
    </row>
    <row r="23" spans="1:24" s="227" customFormat="1" ht="15.75" customHeight="1">
      <c r="A23" s="418"/>
      <c r="B23" s="415"/>
      <c r="C23" s="421"/>
      <c r="D23" s="427"/>
      <c r="E23" s="421"/>
      <c r="F23" s="224" t="s">
        <v>660</v>
      </c>
      <c r="G23" s="225" t="s">
        <v>658</v>
      </c>
      <c r="H23" s="225" t="s">
        <v>769</v>
      </c>
      <c r="I23" s="225" t="s">
        <v>828</v>
      </c>
      <c r="Q23" s="271"/>
      <c r="R23" s="271"/>
      <c r="S23" s="271"/>
      <c r="T23" s="271"/>
      <c r="U23" s="271"/>
      <c r="V23" s="271"/>
      <c r="W23" s="271"/>
      <c r="X23" s="271"/>
    </row>
    <row r="24" spans="1:24" s="227" customFormat="1" ht="15.75" customHeight="1">
      <c r="A24" s="418"/>
      <c r="B24" s="415"/>
      <c r="C24" s="421"/>
      <c r="D24" s="427"/>
      <c r="E24" s="421"/>
      <c r="F24" s="224" t="s">
        <v>662</v>
      </c>
      <c r="G24" s="225" t="s">
        <v>663</v>
      </c>
      <c r="H24" s="225" t="s">
        <v>770</v>
      </c>
      <c r="I24" s="225" t="s">
        <v>829</v>
      </c>
      <c r="Q24" s="271"/>
      <c r="R24" s="271"/>
      <c r="S24" s="271"/>
      <c r="T24" s="271"/>
      <c r="U24" s="271"/>
      <c r="V24" s="271"/>
      <c r="W24" s="271"/>
      <c r="X24" s="271"/>
    </row>
    <row r="25" spans="1:24" s="227" customFormat="1" ht="15.75" customHeight="1">
      <c r="A25" s="419"/>
      <c r="B25" s="416"/>
      <c r="C25" s="421"/>
      <c r="D25" s="427"/>
      <c r="E25" s="421"/>
      <c r="F25" s="224" t="s">
        <v>665</v>
      </c>
      <c r="G25" s="225" t="s">
        <v>664</v>
      </c>
      <c r="H25" s="258" t="s">
        <v>830</v>
      </c>
      <c r="I25" s="258" t="s">
        <v>831</v>
      </c>
      <c r="Q25" s="271"/>
      <c r="R25" s="271"/>
      <c r="S25" s="271"/>
      <c r="T25" s="271"/>
      <c r="U25" s="271"/>
      <c r="V25" s="271"/>
      <c r="W25" s="271"/>
      <c r="X25" s="271"/>
    </row>
    <row r="26" spans="1:24" s="227" customFormat="1" ht="15.75" customHeight="1">
      <c r="A26" s="250"/>
      <c r="B26" s="251"/>
      <c r="C26" s="421"/>
      <c r="D26" s="427"/>
      <c r="E26" s="421"/>
      <c r="F26" s="224" t="s">
        <v>498</v>
      </c>
      <c r="G26" s="225" t="s">
        <v>739</v>
      </c>
      <c r="H26" s="258" t="s">
        <v>832</v>
      </c>
      <c r="I26" s="258" t="s">
        <v>833</v>
      </c>
      <c r="Q26" s="271"/>
      <c r="R26" s="271"/>
      <c r="S26" s="271"/>
      <c r="T26" s="271"/>
      <c r="U26" s="271"/>
      <c r="V26" s="271"/>
      <c r="W26" s="271"/>
      <c r="X26" s="271"/>
    </row>
    <row r="27" spans="1:24" s="227" customFormat="1" ht="15.75" customHeight="1">
      <c r="A27" s="250"/>
      <c r="B27" s="251"/>
      <c r="C27" s="421"/>
      <c r="D27" s="427"/>
      <c r="E27" s="421"/>
      <c r="F27" s="224" t="s">
        <v>675</v>
      </c>
      <c r="G27" s="225" t="s">
        <v>740</v>
      </c>
      <c r="H27" s="274" t="s">
        <v>835</v>
      </c>
      <c r="I27" s="258" t="s">
        <v>834</v>
      </c>
      <c r="Q27" s="271"/>
      <c r="R27" s="271"/>
      <c r="S27" s="271"/>
      <c r="T27" s="271"/>
      <c r="U27" s="271"/>
      <c r="V27" s="271"/>
      <c r="W27" s="271"/>
      <c r="X27" s="271"/>
    </row>
    <row r="28" spans="1:24" s="227" customFormat="1" ht="15.75" customHeight="1">
      <c r="A28" s="250"/>
      <c r="B28" s="251"/>
      <c r="C28" s="422"/>
      <c r="D28" s="428"/>
      <c r="E28" s="422"/>
      <c r="F28" s="232" t="s">
        <v>682</v>
      </c>
      <c r="G28" s="275" t="s">
        <v>676</v>
      </c>
      <c r="H28" s="272" t="s">
        <v>820</v>
      </c>
      <c r="I28" s="272" t="s">
        <v>815</v>
      </c>
      <c r="Q28" s="271"/>
      <c r="R28" s="271"/>
      <c r="S28" s="271"/>
      <c r="T28" s="271"/>
      <c r="U28" s="271"/>
      <c r="V28" s="271"/>
      <c r="W28" s="271"/>
      <c r="X28" s="271"/>
    </row>
    <row r="29" spans="1:24" s="237" customFormat="1" ht="30" customHeight="1">
      <c r="A29" s="440" t="s">
        <v>330</v>
      </c>
      <c r="B29" s="443" t="s">
        <v>747</v>
      </c>
      <c r="C29" s="449" t="s">
        <v>329</v>
      </c>
      <c r="D29" s="432" t="s">
        <v>329</v>
      </c>
      <c r="E29" s="391" t="s">
        <v>667</v>
      </c>
      <c r="F29" s="233" t="s">
        <v>328</v>
      </c>
      <c r="G29" s="237" t="s">
        <v>481</v>
      </c>
      <c r="H29" s="237" t="s">
        <v>771</v>
      </c>
      <c r="I29" s="258" t="s">
        <v>845</v>
      </c>
      <c r="Q29" s="271"/>
      <c r="R29" s="271"/>
      <c r="S29" s="271"/>
      <c r="T29" s="271"/>
      <c r="U29" s="271"/>
      <c r="V29" s="271"/>
      <c r="W29" s="271"/>
      <c r="X29" s="271"/>
    </row>
    <row r="30" spans="1:24" s="237" customFormat="1" ht="42">
      <c r="A30" s="441"/>
      <c r="B30" s="444"/>
      <c r="C30" s="450"/>
      <c r="D30" s="433"/>
      <c r="E30" s="392"/>
      <c r="F30" s="233" t="s">
        <v>331</v>
      </c>
      <c r="G30" s="237" t="s">
        <v>487</v>
      </c>
      <c r="H30" s="259" t="s">
        <v>772</v>
      </c>
      <c r="I30" s="259" t="s">
        <v>836</v>
      </c>
      <c r="Q30" s="271"/>
      <c r="R30" s="271"/>
      <c r="S30" s="271"/>
      <c r="T30" s="271"/>
      <c r="U30" s="271"/>
      <c r="V30" s="271"/>
      <c r="W30" s="271"/>
      <c r="X30" s="271"/>
    </row>
    <row r="31" spans="1:24" s="237" customFormat="1" ht="42">
      <c r="A31" s="441"/>
      <c r="B31" s="444"/>
      <c r="C31" s="450"/>
      <c r="D31" s="433"/>
      <c r="E31" s="392"/>
      <c r="F31" s="233" t="s">
        <v>332</v>
      </c>
      <c r="G31" s="237" t="s">
        <v>489</v>
      </c>
      <c r="H31" s="259" t="s">
        <v>870</v>
      </c>
      <c r="I31" s="279" t="s">
        <v>837</v>
      </c>
      <c r="Q31" s="271"/>
      <c r="R31" s="271"/>
      <c r="S31" s="271"/>
      <c r="T31" s="271"/>
      <c r="U31" s="271"/>
      <c r="V31" s="271"/>
      <c r="W31" s="271"/>
      <c r="X31" s="271"/>
    </row>
    <row r="32" spans="1:24" s="237" customFormat="1" ht="42">
      <c r="A32" s="441"/>
      <c r="B32" s="444"/>
      <c r="C32" s="450"/>
      <c r="D32" s="433"/>
      <c r="E32" s="392"/>
      <c r="F32" s="233" t="s">
        <v>333</v>
      </c>
      <c r="G32" s="237" t="s">
        <v>674</v>
      </c>
      <c r="H32" s="259" t="s">
        <v>765</v>
      </c>
      <c r="I32" s="237" t="s">
        <v>845</v>
      </c>
      <c r="Q32" s="271"/>
      <c r="R32" s="271"/>
      <c r="S32" s="271"/>
      <c r="T32" s="271"/>
      <c r="U32" s="271"/>
      <c r="V32" s="271"/>
      <c r="W32" s="271"/>
      <c r="X32" s="271"/>
    </row>
    <row r="33" spans="1:24" s="237" customFormat="1" ht="42">
      <c r="A33" s="441"/>
      <c r="B33" s="444"/>
      <c r="C33" s="451"/>
      <c r="D33" s="434"/>
      <c r="E33" s="393"/>
      <c r="F33" s="233" t="s">
        <v>480</v>
      </c>
      <c r="G33" s="237" t="s">
        <v>673</v>
      </c>
      <c r="H33" s="237" t="s">
        <v>773</v>
      </c>
      <c r="I33" s="237" t="s">
        <v>845</v>
      </c>
      <c r="Q33" s="271"/>
      <c r="R33" s="271"/>
      <c r="S33" s="271"/>
      <c r="T33" s="271"/>
      <c r="U33" s="271"/>
      <c r="V33" s="271"/>
      <c r="W33" s="271"/>
      <c r="X33" s="271"/>
    </row>
    <row r="34" spans="1:24" s="237" customFormat="1" ht="63">
      <c r="A34" s="441"/>
      <c r="B34" s="444"/>
      <c r="C34" s="449" t="s">
        <v>668</v>
      </c>
      <c r="D34" s="432" t="s">
        <v>668</v>
      </c>
      <c r="E34" s="391" t="s">
        <v>669</v>
      </c>
      <c r="F34" s="233" t="s">
        <v>671</v>
      </c>
      <c r="G34" s="237" t="s">
        <v>670</v>
      </c>
      <c r="H34" s="237" t="s">
        <v>775</v>
      </c>
      <c r="I34" s="237" t="s">
        <v>838</v>
      </c>
      <c r="Q34" s="271"/>
      <c r="R34" s="271"/>
      <c r="S34" s="271"/>
      <c r="T34" s="271"/>
      <c r="U34" s="271"/>
      <c r="V34" s="271"/>
      <c r="W34" s="271"/>
      <c r="X34" s="271"/>
    </row>
    <row r="35" spans="1:24" s="237" customFormat="1" ht="15" customHeight="1">
      <c r="A35" s="441"/>
      <c r="B35" s="444"/>
      <c r="C35" s="450"/>
      <c r="D35" s="433"/>
      <c r="E35" s="392"/>
      <c r="F35" s="233" t="s">
        <v>672</v>
      </c>
      <c r="G35" s="237" t="s">
        <v>553</v>
      </c>
      <c r="H35" s="259" t="s">
        <v>774</v>
      </c>
      <c r="I35" s="259" t="s">
        <v>839</v>
      </c>
      <c r="Q35" s="271"/>
      <c r="R35" s="271"/>
      <c r="S35" s="271"/>
      <c r="T35" s="271"/>
      <c r="U35" s="271"/>
      <c r="V35" s="271"/>
      <c r="W35" s="271"/>
      <c r="X35" s="271"/>
    </row>
    <row r="36" spans="1:24" s="237" customFormat="1" ht="15" customHeight="1">
      <c r="A36" s="442"/>
      <c r="B36" s="445"/>
      <c r="C36" s="451"/>
      <c r="D36" s="434"/>
      <c r="E36" s="393"/>
      <c r="F36" s="232" t="s">
        <v>681</v>
      </c>
      <c r="G36" s="275" t="s">
        <v>676</v>
      </c>
      <c r="H36" s="272" t="s">
        <v>815</v>
      </c>
      <c r="I36" s="272" t="s">
        <v>815</v>
      </c>
      <c r="Q36" s="271"/>
      <c r="R36" s="271"/>
      <c r="S36" s="271"/>
      <c r="T36" s="271"/>
      <c r="U36" s="271"/>
      <c r="V36" s="271"/>
      <c r="W36" s="271"/>
      <c r="X36" s="271"/>
    </row>
    <row r="37" spans="1:24" s="239" customFormat="1" ht="30" customHeight="1">
      <c r="A37" s="266" t="s">
        <v>336</v>
      </c>
      <c r="B37" s="267" t="s">
        <v>748</v>
      </c>
      <c r="C37" s="437" t="s">
        <v>335</v>
      </c>
      <c r="D37" s="405" t="s">
        <v>335</v>
      </c>
      <c r="E37" s="388" t="s">
        <v>679</v>
      </c>
      <c r="F37" s="252" t="s">
        <v>334</v>
      </c>
      <c r="G37" s="286" t="s">
        <v>677</v>
      </c>
      <c r="H37" s="260" t="s">
        <v>840</v>
      </c>
      <c r="I37" s="260" t="s">
        <v>841</v>
      </c>
      <c r="J37" s="286"/>
      <c r="K37" s="286"/>
      <c r="L37" s="286"/>
      <c r="M37" s="286"/>
      <c r="N37" s="286"/>
      <c r="Q37" s="271"/>
      <c r="R37" s="271"/>
      <c r="S37" s="271"/>
      <c r="T37" s="271"/>
      <c r="U37" s="271"/>
      <c r="V37" s="271"/>
      <c r="W37" s="271"/>
      <c r="X37" s="271"/>
    </row>
    <row r="38" spans="1:24" s="239" customFormat="1" ht="42">
      <c r="A38" s="266"/>
      <c r="B38" s="267"/>
      <c r="C38" s="438"/>
      <c r="D38" s="406"/>
      <c r="E38" s="389"/>
      <c r="F38" s="252" t="s">
        <v>337</v>
      </c>
      <c r="G38" s="286" t="s">
        <v>408</v>
      </c>
      <c r="H38" s="260" t="s">
        <v>776</v>
      </c>
      <c r="I38" s="260" t="s">
        <v>847</v>
      </c>
      <c r="J38" s="286"/>
      <c r="K38" s="286"/>
      <c r="L38" s="286"/>
      <c r="M38" s="286"/>
      <c r="N38" s="286"/>
      <c r="Q38" s="271"/>
      <c r="R38" s="271"/>
      <c r="S38" s="271"/>
      <c r="T38" s="271"/>
      <c r="U38" s="271"/>
      <c r="V38" s="271"/>
      <c r="W38" s="271"/>
      <c r="X38" s="271"/>
    </row>
    <row r="39" spans="1:24" s="239" customFormat="1" ht="42">
      <c r="A39" s="266"/>
      <c r="B39" s="267"/>
      <c r="C39" s="438"/>
      <c r="D39" s="406"/>
      <c r="E39" s="389"/>
      <c r="F39" s="252" t="s">
        <v>338</v>
      </c>
      <c r="G39" s="286" t="s">
        <v>554</v>
      </c>
      <c r="H39" s="260" t="s">
        <v>777</v>
      </c>
      <c r="I39" s="260" t="s">
        <v>842</v>
      </c>
      <c r="J39" s="286"/>
      <c r="K39" s="286"/>
      <c r="L39" s="286"/>
      <c r="M39" s="286"/>
      <c r="N39" s="286"/>
      <c r="Q39" s="271"/>
      <c r="R39" s="271"/>
      <c r="S39" s="271"/>
      <c r="T39" s="271"/>
      <c r="U39" s="271"/>
      <c r="V39" s="271"/>
      <c r="W39" s="271"/>
      <c r="X39" s="271"/>
    </row>
    <row r="40" spans="1:24" s="239" customFormat="1" ht="63">
      <c r="A40" s="266"/>
      <c r="B40" s="267"/>
      <c r="C40" s="438"/>
      <c r="D40" s="407"/>
      <c r="E40" s="390"/>
      <c r="F40" s="252" t="s">
        <v>339</v>
      </c>
      <c r="G40" s="286" t="s">
        <v>491</v>
      </c>
      <c r="H40" s="260" t="s">
        <v>778</v>
      </c>
      <c r="I40" s="260" t="s">
        <v>848</v>
      </c>
      <c r="J40" s="286"/>
      <c r="K40" s="286"/>
      <c r="L40" s="286"/>
      <c r="M40" s="286"/>
      <c r="N40" s="286"/>
      <c r="Q40" s="271"/>
      <c r="R40" s="271"/>
      <c r="S40" s="271"/>
      <c r="T40" s="271"/>
      <c r="U40" s="271"/>
      <c r="V40" s="271"/>
      <c r="W40" s="271"/>
      <c r="X40" s="271"/>
    </row>
    <row r="41" spans="1:24" s="239" customFormat="1" ht="42">
      <c r="A41" s="266"/>
      <c r="B41" s="267"/>
      <c r="C41" s="439"/>
      <c r="D41" s="269" t="s">
        <v>678</v>
      </c>
      <c r="E41" s="268" t="s">
        <v>743</v>
      </c>
      <c r="G41" s="286" t="s">
        <v>744</v>
      </c>
      <c r="H41" s="260" t="s">
        <v>803</v>
      </c>
      <c r="I41" s="260" t="s">
        <v>849</v>
      </c>
      <c r="J41" s="286"/>
      <c r="K41" s="286"/>
      <c r="L41" s="286"/>
      <c r="M41" s="286"/>
      <c r="N41" s="286"/>
      <c r="Q41" s="271"/>
      <c r="R41" s="271"/>
      <c r="S41" s="271"/>
      <c r="T41" s="271"/>
      <c r="U41" s="271"/>
      <c r="V41" s="271"/>
      <c r="W41" s="271"/>
      <c r="X41" s="271"/>
    </row>
    <row r="42" spans="1:24" s="239" customFormat="1">
      <c r="A42" s="266"/>
      <c r="B42" s="267"/>
      <c r="C42" s="435" t="s">
        <v>678</v>
      </c>
      <c r="D42" s="269"/>
      <c r="E42" s="268"/>
      <c r="F42" s="252" t="s">
        <v>680</v>
      </c>
      <c r="G42" s="281" t="s">
        <v>804</v>
      </c>
      <c r="H42" s="261" t="s">
        <v>805</v>
      </c>
      <c r="I42" s="261" t="s">
        <v>850</v>
      </c>
      <c r="J42" s="286"/>
      <c r="K42" s="286"/>
      <c r="L42" s="286"/>
      <c r="M42" s="286"/>
      <c r="N42" s="286"/>
      <c r="Q42" s="271"/>
      <c r="R42" s="271"/>
      <c r="S42" s="271"/>
      <c r="T42" s="271"/>
      <c r="U42" s="271"/>
      <c r="V42" s="271"/>
      <c r="W42" s="271"/>
      <c r="X42" s="271"/>
    </row>
    <row r="43" spans="1:24" s="239" customFormat="1" ht="15.75" customHeight="1">
      <c r="A43" s="266"/>
      <c r="B43" s="267"/>
      <c r="C43" s="436"/>
      <c r="D43" s="269"/>
      <c r="E43" s="268"/>
      <c r="F43" s="276" t="s">
        <v>686</v>
      </c>
      <c r="G43" s="275" t="s">
        <v>500</v>
      </c>
      <c r="H43" s="272" t="s">
        <v>820</v>
      </c>
      <c r="I43" s="272" t="s">
        <v>815</v>
      </c>
      <c r="J43" s="286"/>
      <c r="K43" s="286"/>
      <c r="L43" s="286"/>
      <c r="M43" s="286"/>
      <c r="N43" s="286"/>
      <c r="Q43" s="271"/>
      <c r="R43" s="271"/>
      <c r="S43" s="271"/>
      <c r="T43" s="271"/>
      <c r="U43" s="271"/>
      <c r="V43" s="271"/>
      <c r="W43" s="271"/>
      <c r="X43" s="271"/>
    </row>
    <row r="44" spans="1:24" s="240" customFormat="1" ht="84">
      <c r="A44" s="429" t="s">
        <v>424</v>
      </c>
      <c r="B44" s="402" t="s">
        <v>749</v>
      </c>
      <c r="C44" s="446" t="s">
        <v>422</v>
      </c>
      <c r="D44" s="402" t="s">
        <v>422</v>
      </c>
      <c r="E44" s="385" t="s">
        <v>687</v>
      </c>
      <c r="F44" s="253" t="s">
        <v>433</v>
      </c>
      <c r="G44" s="280" t="s">
        <v>502</v>
      </c>
      <c r="H44" s="262" t="s">
        <v>779</v>
      </c>
      <c r="I44" s="262" t="s">
        <v>845</v>
      </c>
      <c r="J44" s="280"/>
      <c r="K44" s="280"/>
      <c r="L44" s="280"/>
      <c r="M44" s="280"/>
      <c r="N44" s="280"/>
      <c r="Q44" s="271"/>
      <c r="R44" s="271"/>
      <c r="S44" s="271"/>
      <c r="T44" s="271"/>
      <c r="U44" s="271"/>
      <c r="V44" s="271"/>
      <c r="W44" s="271"/>
      <c r="X44" s="271"/>
    </row>
    <row r="45" spans="1:24" s="240" customFormat="1" ht="42">
      <c r="A45" s="430"/>
      <c r="B45" s="403"/>
      <c r="C45" s="447"/>
      <c r="D45" s="403"/>
      <c r="E45" s="386"/>
      <c r="F45" s="253" t="s">
        <v>341</v>
      </c>
      <c r="G45" s="280" t="s">
        <v>504</v>
      </c>
      <c r="H45" s="262" t="s">
        <v>780</v>
      </c>
      <c r="I45" s="262" t="s">
        <v>851</v>
      </c>
      <c r="J45" s="280"/>
      <c r="K45" s="280"/>
      <c r="L45" s="280"/>
      <c r="M45" s="280"/>
      <c r="N45" s="280"/>
      <c r="Q45" s="271"/>
      <c r="R45" s="271"/>
      <c r="S45" s="271"/>
      <c r="T45" s="271"/>
      <c r="U45" s="271"/>
      <c r="V45" s="271"/>
      <c r="W45" s="271"/>
      <c r="X45" s="271"/>
    </row>
    <row r="46" spans="1:24" s="240" customFormat="1" ht="42">
      <c r="A46" s="430"/>
      <c r="B46" s="403"/>
      <c r="C46" s="447"/>
      <c r="D46" s="403"/>
      <c r="E46" s="386"/>
      <c r="F46" s="253" t="s">
        <v>342</v>
      </c>
      <c r="G46" s="280" t="s">
        <v>506</v>
      </c>
      <c r="H46" s="262" t="s">
        <v>781</v>
      </c>
      <c r="I46" s="262" t="s">
        <v>864</v>
      </c>
      <c r="J46" s="280"/>
      <c r="K46" s="280"/>
      <c r="L46" s="280"/>
      <c r="M46" s="280"/>
      <c r="N46" s="280"/>
      <c r="Q46" s="271"/>
      <c r="R46" s="271"/>
      <c r="S46" s="271"/>
      <c r="T46" s="271"/>
      <c r="U46" s="271"/>
      <c r="V46" s="271"/>
      <c r="W46" s="271"/>
      <c r="X46" s="271"/>
    </row>
    <row r="47" spans="1:24" s="240" customFormat="1" ht="15.75" customHeight="1">
      <c r="A47" s="430"/>
      <c r="B47" s="403"/>
      <c r="C47" s="447"/>
      <c r="D47" s="403"/>
      <c r="E47" s="386"/>
      <c r="F47" s="253" t="s">
        <v>343</v>
      </c>
      <c r="G47" s="280" t="s">
        <v>416</v>
      </c>
      <c r="H47" s="262" t="s">
        <v>852</v>
      </c>
      <c r="I47" s="262" t="s">
        <v>853</v>
      </c>
      <c r="J47" s="280"/>
      <c r="K47" s="280"/>
      <c r="L47" s="280"/>
      <c r="M47" s="280"/>
      <c r="N47" s="280"/>
      <c r="Q47" s="271"/>
      <c r="R47" s="271"/>
      <c r="S47" s="271"/>
      <c r="T47" s="271"/>
      <c r="U47" s="271"/>
      <c r="V47" s="271"/>
      <c r="W47" s="271"/>
      <c r="X47" s="271"/>
    </row>
    <row r="48" spans="1:24" s="240" customFormat="1" ht="84" customHeight="1">
      <c r="A48" s="431"/>
      <c r="B48" s="404"/>
      <c r="C48" s="448"/>
      <c r="D48" s="404"/>
      <c r="E48" s="387"/>
      <c r="F48" s="254" t="s">
        <v>501</v>
      </c>
      <c r="G48" s="275" t="s">
        <v>500</v>
      </c>
      <c r="H48" s="272" t="s">
        <v>820</v>
      </c>
      <c r="I48" s="272" t="s">
        <v>815</v>
      </c>
      <c r="J48" s="280"/>
      <c r="K48" s="280"/>
      <c r="L48" s="280"/>
      <c r="M48" s="280"/>
      <c r="N48" s="280"/>
      <c r="Q48" s="271"/>
      <c r="R48" s="271"/>
      <c r="S48" s="271"/>
      <c r="T48" s="271"/>
      <c r="U48" s="271"/>
      <c r="V48" s="271"/>
      <c r="W48" s="271"/>
      <c r="X48" s="271"/>
    </row>
    <row r="49" spans="1:24" s="235" customFormat="1" ht="45" customHeight="1">
      <c r="A49" s="461" t="s">
        <v>346</v>
      </c>
      <c r="B49" s="458" t="s">
        <v>688</v>
      </c>
      <c r="C49" s="455" t="s">
        <v>345</v>
      </c>
      <c r="D49" s="458" t="s">
        <v>345</v>
      </c>
      <c r="E49" s="465" t="s">
        <v>392</v>
      </c>
      <c r="F49" s="255" t="s">
        <v>344</v>
      </c>
      <c r="G49" s="283" t="s">
        <v>355</v>
      </c>
      <c r="H49" s="264" t="s">
        <v>857</v>
      </c>
      <c r="I49" s="263" t="s">
        <v>855</v>
      </c>
      <c r="J49" s="283"/>
      <c r="K49" s="283"/>
      <c r="L49" s="283"/>
      <c r="M49" s="283"/>
      <c r="N49" s="283"/>
      <c r="Q49" s="271"/>
      <c r="R49" s="271"/>
      <c r="S49" s="271"/>
      <c r="T49" s="271"/>
      <c r="U49" s="271"/>
      <c r="V49" s="271"/>
      <c r="W49" s="271"/>
      <c r="X49" s="271"/>
    </row>
    <row r="50" spans="1:24" s="277" customFormat="1" ht="45" customHeight="1">
      <c r="A50" s="462"/>
      <c r="B50" s="459"/>
      <c r="C50" s="456"/>
      <c r="D50" s="459"/>
      <c r="E50" s="466"/>
      <c r="F50" s="278"/>
      <c r="G50" s="264" t="s">
        <v>857</v>
      </c>
      <c r="H50" s="263" t="s">
        <v>854</v>
      </c>
      <c r="I50" s="264" t="s">
        <v>856</v>
      </c>
      <c r="J50" s="283"/>
      <c r="K50" s="283"/>
      <c r="L50" s="283"/>
      <c r="M50" s="283"/>
      <c r="N50" s="283"/>
      <c r="Q50" s="271"/>
      <c r="R50" s="271"/>
      <c r="S50" s="271"/>
      <c r="T50" s="271"/>
      <c r="U50" s="271"/>
      <c r="V50" s="271"/>
      <c r="W50" s="271"/>
      <c r="X50" s="271"/>
    </row>
    <row r="51" spans="1:24" s="235" customFormat="1" ht="45" customHeight="1">
      <c r="A51" s="462"/>
      <c r="B51" s="459"/>
      <c r="C51" s="456"/>
      <c r="D51" s="459"/>
      <c r="E51" s="466"/>
      <c r="F51" s="255" t="s">
        <v>347</v>
      </c>
      <c r="G51" s="283" t="s">
        <v>414</v>
      </c>
      <c r="H51" s="264" t="s">
        <v>858</v>
      </c>
      <c r="I51" s="264" t="s">
        <v>859</v>
      </c>
      <c r="J51" s="283"/>
      <c r="K51" s="283"/>
      <c r="L51" s="283"/>
      <c r="M51" s="283"/>
      <c r="N51" s="283"/>
      <c r="Q51" s="271"/>
      <c r="R51" s="271"/>
      <c r="S51" s="271"/>
      <c r="T51" s="271"/>
      <c r="U51" s="271"/>
      <c r="V51" s="271"/>
      <c r="W51" s="271"/>
      <c r="X51" s="271"/>
    </row>
    <row r="52" spans="1:24" s="235" customFormat="1" ht="42">
      <c r="A52" s="463"/>
      <c r="B52" s="460"/>
      <c r="C52" s="457"/>
      <c r="D52" s="460"/>
      <c r="E52" s="467"/>
      <c r="F52" s="254" t="s">
        <v>440</v>
      </c>
      <c r="G52" s="275" t="s">
        <v>500</v>
      </c>
      <c r="H52" s="272" t="s">
        <v>820</v>
      </c>
      <c r="I52" s="272" t="s">
        <v>815</v>
      </c>
      <c r="J52" s="283"/>
      <c r="K52" s="283"/>
      <c r="L52" s="283"/>
      <c r="M52" s="283"/>
      <c r="N52" s="283"/>
      <c r="Q52" s="271"/>
      <c r="R52" s="271"/>
      <c r="S52" s="271"/>
      <c r="T52" s="271"/>
      <c r="U52" s="271"/>
      <c r="V52" s="271"/>
      <c r="W52" s="271"/>
      <c r="X52" s="271"/>
    </row>
    <row r="53" spans="1:24" s="242" customFormat="1" ht="63">
      <c r="A53" s="452" t="s">
        <v>425</v>
      </c>
      <c r="B53" s="396" t="s">
        <v>750</v>
      </c>
      <c r="C53" s="399" t="s">
        <v>423</v>
      </c>
      <c r="D53" s="396" t="s">
        <v>423</v>
      </c>
      <c r="E53" s="382" t="s">
        <v>461</v>
      </c>
      <c r="F53" s="256" t="s">
        <v>439</v>
      </c>
      <c r="G53" s="282" t="s">
        <v>514</v>
      </c>
      <c r="H53" s="265" t="s">
        <v>782</v>
      </c>
      <c r="I53" s="262" t="s">
        <v>845</v>
      </c>
      <c r="J53" s="282"/>
      <c r="K53" s="282"/>
      <c r="L53" s="282"/>
      <c r="M53" s="282"/>
      <c r="N53" s="282"/>
      <c r="Q53" s="271"/>
      <c r="R53" s="271"/>
      <c r="S53" s="271"/>
      <c r="T53" s="271"/>
      <c r="U53" s="271"/>
      <c r="V53" s="271"/>
      <c r="W53" s="271"/>
      <c r="X53" s="271"/>
    </row>
    <row r="54" spans="1:24" s="242" customFormat="1" ht="37.5">
      <c r="A54" s="453"/>
      <c r="B54" s="397"/>
      <c r="C54" s="400"/>
      <c r="D54" s="397"/>
      <c r="E54" s="383"/>
      <c r="F54" s="256" t="s">
        <v>441</v>
      </c>
      <c r="G54" s="282" t="s">
        <v>509</v>
      </c>
      <c r="H54" s="106" t="s">
        <v>783</v>
      </c>
      <c r="I54" s="262" t="s">
        <v>860</v>
      </c>
      <c r="J54" s="282"/>
      <c r="K54" s="282"/>
      <c r="L54" s="282"/>
      <c r="M54" s="282"/>
      <c r="N54" s="282"/>
      <c r="Q54" s="271"/>
      <c r="R54" s="271"/>
      <c r="S54" s="271"/>
      <c r="T54" s="271"/>
      <c r="U54" s="271"/>
      <c r="V54" s="271"/>
      <c r="W54" s="271"/>
      <c r="X54" s="271"/>
    </row>
    <row r="55" spans="1:24" s="242" customFormat="1" ht="63">
      <c r="A55" s="453"/>
      <c r="B55" s="397"/>
      <c r="C55" s="400"/>
      <c r="D55" s="397"/>
      <c r="E55" s="383"/>
      <c r="F55" s="256" t="s">
        <v>442</v>
      </c>
      <c r="G55" s="282" t="s">
        <v>515</v>
      </c>
      <c r="H55" s="265" t="s">
        <v>784</v>
      </c>
      <c r="I55" s="265" t="s">
        <v>861</v>
      </c>
      <c r="J55" s="282"/>
      <c r="K55" s="282"/>
      <c r="L55" s="282"/>
      <c r="M55" s="282"/>
      <c r="N55" s="282"/>
      <c r="Q55" s="271"/>
      <c r="R55" s="271"/>
      <c r="S55" s="271"/>
      <c r="T55" s="271"/>
      <c r="U55" s="271"/>
      <c r="V55" s="271"/>
      <c r="W55" s="271"/>
      <c r="X55" s="271"/>
    </row>
    <row r="56" spans="1:24" s="242" customFormat="1" ht="63">
      <c r="A56" s="453"/>
      <c r="B56" s="397"/>
      <c r="C56" s="400"/>
      <c r="D56" s="397"/>
      <c r="E56" s="383"/>
      <c r="F56" s="256" t="s">
        <v>447</v>
      </c>
      <c r="G56" s="282" t="s">
        <v>510</v>
      </c>
      <c r="H56" s="265" t="s">
        <v>785</v>
      </c>
      <c r="I56" s="262" t="s">
        <v>862</v>
      </c>
      <c r="J56" s="282"/>
      <c r="K56" s="282"/>
      <c r="L56" s="282"/>
      <c r="M56" s="282"/>
      <c r="N56" s="282"/>
      <c r="Q56" s="271"/>
      <c r="R56" s="271"/>
      <c r="S56" s="271"/>
      <c r="T56" s="271"/>
      <c r="U56" s="271"/>
      <c r="V56" s="271"/>
      <c r="W56" s="271"/>
      <c r="X56" s="271"/>
    </row>
    <row r="57" spans="1:24" s="242" customFormat="1" ht="42">
      <c r="A57" s="453"/>
      <c r="B57" s="397"/>
      <c r="C57" s="400"/>
      <c r="D57" s="397"/>
      <c r="E57" s="383"/>
      <c r="F57" s="256" t="s">
        <v>528</v>
      </c>
      <c r="G57" s="282" t="s">
        <v>511</v>
      </c>
      <c r="H57" s="265" t="s">
        <v>786</v>
      </c>
      <c r="I57" s="262" t="s">
        <v>863</v>
      </c>
      <c r="J57" s="282"/>
      <c r="K57" s="282"/>
      <c r="L57" s="282"/>
      <c r="M57" s="282"/>
      <c r="N57" s="282"/>
      <c r="Q57" s="271"/>
      <c r="R57" s="271"/>
      <c r="S57" s="271"/>
      <c r="T57" s="271"/>
      <c r="U57" s="271"/>
      <c r="V57" s="271"/>
      <c r="W57" s="271"/>
      <c r="X57" s="271"/>
    </row>
    <row r="58" spans="1:24" s="242" customFormat="1" ht="63">
      <c r="A58" s="453"/>
      <c r="B58" s="397"/>
      <c r="C58" s="400"/>
      <c r="D58" s="397"/>
      <c r="E58" s="383"/>
      <c r="F58" s="256" t="s">
        <v>529</v>
      </c>
      <c r="G58" s="282" t="s">
        <v>512</v>
      </c>
      <c r="H58" s="265" t="s">
        <v>787</v>
      </c>
      <c r="I58" s="262" t="s">
        <v>865</v>
      </c>
      <c r="J58" s="282"/>
      <c r="K58" s="282"/>
      <c r="L58" s="282"/>
      <c r="M58" s="282"/>
      <c r="N58" s="282"/>
      <c r="Q58" s="271"/>
      <c r="R58" s="271"/>
      <c r="S58" s="271"/>
      <c r="T58" s="271"/>
      <c r="U58" s="271"/>
      <c r="V58" s="271"/>
      <c r="W58" s="271"/>
      <c r="X58" s="271"/>
    </row>
    <row r="59" spans="1:24" s="242" customFormat="1" ht="63">
      <c r="A59" s="453"/>
      <c r="B59" s="397"/>
      <c r="C59" s="401"/>
      <c r="D59" s="398"/>
      <c r="E59" s="384"/>
      <c r="F59" s="256" t="s">
        <v>530</v>
      </c>
      <c r="G59" s="282" t="s">
        <v>513</v>
      </c>
      <c r="H59" s="265" t="s">
        <v>788</v>
      </c>
      <c r="I59" s="262" t="s">
        <v>866</v>
      </c>
      <c r="J59" s="282"/>
      <c r="K59" s="282"/>
      <c r="L59" s="282"/>
      <c r="M59" s="282"/>
      <c r="N59" s="282"/>
      <c r="Q59" s="271"/>
      <c r="R59" s="271"/>
      <c r="S59" s="271"/>
      <c r="T59" s="271"/>
      <c r="U59" s="271"/>
      <c r="V59" s="271"/>
      <c r="W59" s="271"/>
      <c r="X59" s="271"/>
    </row>
    <row r="60" spans="1:24" s="242" customFormat="1" ht="30" customHeight="1">
      <c r="A60" s="453"/>
      <c r="B60" s="397"/>
      <c r="C60" s="399" t="s">
        <v>689</v>
      </c>
      <c r="D60" s="396" t="s">
        <v>689</v>
      </c>
      <c r="E60" s="382" t="s">
        <v>738</v>
      </c>
      <c r="F60" s="256" t="s">
        <v>691</v>
      </c>
      <c r="G60" s="242" t="s">
        <v>516</v>
      </c>
      <c r="H60" s="265" t="s">
        <v>789</v>
      </c>
      <c r="I60" s="262" t="s">
        <v>867</v>
      </c>
      <c r="J60" s="282"/>
      <c r="K60" s="282"/>
      <c r="L60" s="282"/>
      <c r="M60" s="282"/>
      <c r="N60" s="282"/>
      <c r="Q60" s="271"/>
      <c r="R60" s="271"/>
      <c r="S60" s="271"/>
      <c r="T60" s="271"/>
      <c r="U60" s="271"/>
      <c r="V60" s="271"/>
      <c r="W60" s="271"/>
      <c r="X60" s="271"/>
    </row>
    <row r="61" spans="1:24" s="242" customFormat="1" ht="42">
      <c r="A61" s="453"/>
      <c r="B61" s="397"/>
      <c r="C61" s="400"/>
      <c r="D61" s="397"/>
      <c r="E61" s="383"/>
      <c r="F61" s="256" t="s">
        <v>692</v>
      </c>
      <c r="G61" s="242" t="s">
        <v>690</v>
      </c>
      <c r="H61" s="265" t="s">
        <v>817</v>
      </c>
      <c r="I61" s="262" t="s">
        <v>868</v>
      </c>
      <c r="Q61" s="271"/>
      <c r="R61" s="271"/>
      <c r="S61" s="271"/>
      <c r="T61" s="271"/>
      <c r="U61" s="271"/>
      <c r="V61" s="271"/>
      <c r="W61" s="271"/>
      <c r="X61" s="271"/>
    </row>
    <row r="62" spans="1:24" s="242" customFormat="1" ht="42">
      <c r="A62" s="453"/>
      <c r="B62" s="397"/>
      <c r="C62" s="400"/>
      <c r="D62" s="397"/>
      <c r="E62" s="383"/>
      <c r="F62" s="257" t="s">
        <v>693</v>
      </c>
      <c r="G62" s="242" t="s">
        <v>555</v>
      </c>
      <c r="H62" s="265" t="s">
        <v>790</v>
      </c>
      <c r="I62" s="262" t="s">
        <v>869</v>
      </c>
      <c r="Q62" s="271"/>
      <c r="R62" s="271"/>
      <c r="S62" s="271"/>
      <c r="T62" s="271"/>
      <c r="U62" s="271"/>
      <c r="V62" s="271"/>
      <c r="W62" s="271"/>
      <c r="X62" s="271"/>
    </row>
    <row r="63" spans="1:24" s="242" customFormat="1" ht="42">
      <c r="A63" s="454"/>
      <c r="B63" s="398"/>
      <c r="C63" s="401"/>
      <c r="D63" s="398"/>
      <c r="E63" s="384"/>
      <c r="F63" s="254" t="s">
        <v>694</v>
      </c>
      <c r="G63" s="238" t="s">
        <v>500</v>
      </c>
      <c r="H63" s="272" t="s">
        <v>820</v>
      </c>
      <c r="I63" s="272" t="s">
        <v>815</v>
      </c>
      <c r="Q63" s="271"/>
      <c r="R63" s="271"/>
      <c r="S63" s="271"/>
      <c r="T63" s="271"/>
      <c r="U63" s="271"/>
      <c r="V63" s="271"/>
      <c r="W63" s="271"/>
      <c r="X63" s="271"/>
    </row>
  </sheetData>
  <mergeCells count="59">
    <mergeCell ref="O3:O4"/>
    <mergeCell ref="P3:P4"/>
    <mergeCell ref="K3:K4"/>
    <mergeCell ref="E49:E52"/>
    <mergeCell ref="D49:D52"/>
    <mergeCell ref="L3:L4"/>
    <mergeCell ref="M3:M4"/>
    <mergeCell ref="N3:N4"/>
    <mergeCell ref="E3:E5"/>
    <mergeCell ref="I3:I4"/>
    <mergeCell ref="E22:E28"/>
    <mergeCell ref="E14:E21"/>
    <mergeCell ref="E6:E9"/>
    <mergeCell ref="E10:E13"/>
    <mergeCell ref="F3:F4"/>
    <mergeCell ref="D3:D5"/>
    <mergeCell ref="A53:A63"/>
    <mergeCell ref="B53:B63"/>
    <mergeCell ref="C53:C59"/>
    <mergeCell ref="C49:C52"/>
    <mergeCell ref="B49:B52"/>
    <mergeCell ref="A49:A52"/>
    <mergeCell ref="A44:A48"/>
    <mergeCell ref="D34:D36"/>
    <mergeCell ref="D29:D33"/>
    <mergeCell ref="C42:C43"/>
    <mergeCell ref="C37:C41"/>
    <mergeCell ref="A29:A36"/>
    <mergeCell ref="B29:B36"/>
    <mergeCell ref="C44:C48"/>
    <mergeCell ref="B44:B48"/>
    <mergeCell ref="C34:C36"/>
    <mergeCell ref="C29:C33"/>
    <mergeCell ref="D6:D9"/>
    <mergeCell ref="D10:D13"/>
    <mergeCell ref="D14:D21"/>
    <mergeCell ref="D22:D28"/>
    <mergeCell ref="C10:C13"/>
    <mergeCell ref="C6:C9"/>
    <mergeCell ref="C14:C16"/>
    <mergeCell ref="C3:C5"/>
    <mergeCell ref="A3:A5"/>
    <mergeCell ref="B6:B25"/>
    <mergeCell ref="A6:A25"/>
    <mergeCell ref="C17:C28"/>
    <mergeCell ref="B3:B5"/>
    <mergeCell ref="D60:D63"/>
    <mergeCell ref="C60:C63"/>
    <mergeCell ref="D53:D59"/>
    <mergeCell ref="D44:D48"/>
    <mergeCell ref="D37:D40"/>
    <mergeCell ref="J3:J4"/>
    <mergeCell ref="E60:E63"/>
    <mergeCell ref="E53:E59"/>
    <mergeCell ref="E44:E48"/>
    <mergeCell ref="E37:E40"/>
    <mergeCell ref="E34:E36"/>
    <mergeCell ref="E29:E33"/>
    <mergeCell ref="G3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64"/>
  <sheetViews>
    <sheetView rightToLeft="1" topLeftCell="C37" workbookViewId="0">
      <selection activeCell="D1" sqref="D1:F1048576"/>
    </sheetView>
  </sheetViews>
  <sheetFormatPr defaultRowHeight="15"/>
  <cols>
    <col min="1" max="2" width="9.140625" style="83"/>
    <col min="3" max="3" width="37.42578125" style="220" customWidth="1"/>
    <col min="4" max="4" width="50.42578125" style="220" customWidth="1"/>
    <col min="5" max="5" width="52.140625" style="220" customWidth="1"/>
    <col min="6" max="6" width="38.85546875" style="220" customWidth="1"/>
    <col min="7" max="23" width="9.140625" style="83"/>
    <col min="24" max="24" width="54.85546875" style="83" customWidth="1"/>
    <col min="25" max="25" width="63.140625" style="220" customWidth="1"/>
    <col min="26" max="26" width="54.7109375" style="220" customWidth="1"/>
    <col min="27" max="27" width="50.42578125" style="220" customWidth="1"/>
    <col min="28" max="28" width="37.42578125" style="220" customWidth="1"/>
    <col min="29" max="16384" width="9.140625" style="83"/>
  </cols>
  <sheetData>
    <row r="1" spans="3:28" ht="15.75" customHeight="1" thickBot="1">
      <c r="C1" s="181" t="s">
        <v>86</v>
      </c>
      <c r="D1" s="180" t="s">
        <v>87</v>
      </c>
      <c r="E1" s="209" t="s">
        <v>730</v>
      </c>
      <c r="F1" s="209" t="s">
        <v>731</v>
      </c>
      <c r="Y1" s="209"/>
      <c r="Z1" s="209"/>
      <c r="AA1" s="180"/>
      <c r="AB1" s="181"/>
    </row>
    <row r="2" spans="3:28" ht="15" customHeight="1">
      <c r="C2" s="166" t="s">
        <v>316</v>
      </c>
      <c r="D2" s="162" t="s">
        <v>633</v>
      </c>
      <c r="E2" s="210" t="s">
        <v>695</v>
      </c>
      <c r="F2" s="210" t="s">
        <v>696</v>
      </c>
      <c r="Y2" s="210"/>
      <c r="Z2" s="210"/>
      <c r="AA2" s="162"/>
      <c r="AB2" s="166"/>
    </row>
    <row r="3" spans="3:28" ht="15" customHeight="1">
      <c r="C3" s="167"/>
      <c r="D3" s="163"/>
      <c r="E3" s="210"/>
      <c r="F3" s="210"/>
      <c r="Y3" s="210"/>
      <c r="Z3" s="210"/>
      <c r="AA3" s="163"/>
      <c r="AB3" s="167"/>
    </row>
    <row r="4" spans="3:28" ht="15" customHeight="1">
      <c r="C4" s="168" t="s">
        <v>393</v>
      </c>
      <c r="D4" s="182" t="s">
        <v>500</v>
      </c>
      <c r="E4" s="211" t="s">
        <v>703</v>
      </c>
      <c r="F4" s="212"/>
      <c r="Y4" s="212"/>
      <c r="Z4" s="211"/>
      <c r="AA4" s="182"/>
      <c r="AB4" s="168"/>
    </row>
    <row r="5" spans="3:28" ht="15" customHeight="1">
      <c r="C5" s="169" t="s">
        <v>438</v>
      </c>
      <c r="D5" s="183" t="s">
        <v>464</v>
      </c>
      <c r="E5" s="213" t="s">
        <v>697</v>
      </c>
      <c r="F5" s="210"/>
      <c r="Y5" s="210"/>
      <c r="Z5" s="213"/>
      <c r="AA5" s="183"/>
      <c r="AB5" s="169"/>
    </row>
    <row r="6" spans="3:28" ht="15" customHeight="1">
      <c r="C6" s="169" t="s">
        <v>321</v>
      </c>
      <c r="D6" s="184" t="s">
        <v>643</v>
      </c>
      <c r="E6" s="203" t="s">
        <v>698</v>
      </c>
      <c r="F6" s="210"/>
      <c r="Y6" s="210"/>
      <c r="Z6" s="213"/>
      <c r="AA6" s="184"/>
      <c r="AB6" s="169"/>
    </row>
    <row r="7" spans="3:28" ht="15" customHeight="1">
      <c r="C7" s="169" t="s">
        <v>322</v>
      </c>
      <c r="D7" s="184" t="s">
        <v>549</v>
      </c>
      <c r="E7" s="213" t="s">
        <v>700</v>
      </c>
      <c r="F7" s="210"/>
      <c r="Y7" s="210"/>
      <c r="Z7" s="213"/>
      <c r="AA7" s="184"/>
      <c r="AB7" s="169"/>
    </row>
    <row r="8" spans="3:28" ht="15" customHeight="1">
      <c r="C8" s="169" t="s">
        <v>323</v>
      </c>
      <c r="D8" s="214" t="s">
        <v>709</v>
      </c>
      <c r="E8" s="214" t="s">
        <v>706</v>
      </c>
      <c r="F8" s="215" t="s">
        <v>727</v>
      </c>
      <c r="Y8" s="215"/>
      <c r="Z8" s="214"/>
      <c r="AA8" s="214"/>
      <c r="AB8" s="169"/>
    </row>
    <row r="9" spans="3:28" ht="15" customHeight="1">
      <c r="C9" s="169" t="s">
        <v>538</v>
      </c>
      <c r="D9" s="190" t="s">
        <v>500</v>
      </c>
      <c r="E9" s="211" t="s">
        <v>703</v>
      </c>
      <c r="F9" s="212"/>
      <c r="Y9" s="212"/>
      <c r="Z9" s="211"/>
      <c r="AA9" s="190"/>
      <c r="AB9" s="169"/>
    </row>
    <row r="10" spans="3:28" ht="30" customHeight="1">
      <c r="C10" s="169" t="s">
        <v>324</v>
      </c>
      <c r="D10" s="183" t="s">
        <v>465</v>
      </c>
      <c r="E10" s="213" t="s">
        <v>701</v>
      </c>
      <c r="F10" s="210"/>
      <c r="Y10" s="210"/>
      <c r="Z10" s="213"/>
      <c r="AA10" s="183"/>
      <c r="AB10" s="169"/>
    </row>
    <row r="11" spans="3:28" ht="38.25" customHeight="1">
      <c r="C11" s="169" t="s">
        <v>326</v>
      </c>
      <c r="D11" s="184" t="s">
        <v>642</v>
      </c>
      <c r="E11" s="204" t="s">
        <v>702</v>
      </c>
      <c r="F11" s="210"/>
      <c r="Y11" s="210"/>
      <c r="Z11" s="210"/>
      <c r="AA11" s="184"/>
      <c r="AB11" s="169"/>
    </row>
    <row r="12" spans="3:28" ht="15" customHeight="1">
      <c r="C12" s="169" t="s">
        <v>327</v>
      </c>
      <c r="D12" s="184" t="s">
        <v>547</v>
      </c>
      <c r="E12" s="210" t="s">
        <v>700</v>
      </c>
      <c r="F12" s="210"/>
      <c r="Y12" s="210"/>
      <c r="Z12" s="210"/>
      <c r="AA12" s="184"/>
      <c r="AB12" s="169"/>
    </row>
    <row r="13" spans="3:28" ht="26.25" customHeight="1">
      <c r="C13" s="170" t="s">
        <v>445</v>
      </c>
      <c r="D13" s="215" t="s">
        <v>710</v>
      </c>
      <c r="E13" s="215" t="s">
        <v>711</v>
      </c>
      <c r="F13" s="202" t="s">
        <v>728</v>
      </c>
      <c r="Y13" s="215"/>
      <c r="Z13" s="215"/>
      <c r="AA13" s="215"/>
      <c r="AB13" s="170"/>
    </row>
    <row r="14" spans="3:28" ht="15" customHeight="1">
      <c r="C14" s="171" t="s">
        <v>498</v>
      </c>
      <c r="D14" s="190" t="s">
        <v>500</v>
      </c>
      <c r="E14" s="212" t="s">
        <v>703</v>
      </c>
      <c r="F14" s="212"/>
      <c r="Y14" s="212"/>
      <c r="Z14" s="212"/>
      <c r="AA14" s="190"/>
      <c r="AB14" s="171"/>
    </row>
    <row r="15" spans="3:28" ht="33" customHeight="1">
      <c r="C15" s="172" t="s">
        <v>653</v>
      </c>
      <c r="D15" s="183" t="s">
        <v>649</v>
      </c>
      <c r="E15" s="210" t="s">
        <v>701</v>
      </c>
      <c r="F15" s="210"/>
      <c r="Y15" s="210"/>
      <c r="Z15" s="210"/>
      <c r="AA15" s="183"/>
      <c r="AB15" s="172"/>
    </row>
    <row r="16" spans="3:28" ht="36.75" customHeight="1">
      <c r="C16" s="172" t="s">
        <v>654</v>
      </c>
      <c r="D16" s="183" t="s">
        <v>650</v>
      </c>
      <c r="E16" s="204" t="s">
        <v>698</v>
      </c>
      <c r="F16" s="210"/>
      <c r="Y16" s="210"/>
      <c r="Z16" s="210"/>
      <c r="AA16" s="183"/>
      <c r="AB16" s="172"/>
    </row>
    <row r="17" spans="3:28" ht="15" customHeight="1">
      <c r="C17" s="172" t="s">
        <v>655</v>
      </c>
      <c r="D17" s="184" t="s">
        <v>651</v>
      </c>
      <c r="E17" s="213" t="s">
        <v>700</v>
      </c>
      <c r="F17" s="210"/>
      <c r="Y17" s="210"/>
      <c r="Z17" s="213"/>
      <c r="AA17" s="184"/>
      <c r="AB17" s="172"/>
    </row>
    <row r="18" spans="3:28" ht="15" customHeight="1">
      <c r="C18" s="170" t="s">
        <v>657</v>
      </c>
      <c r="D18" s="215" t="s">
        <v>712</v>
      </c>
      <c r="E18" s="215" t="s">
        <v>699</v>
      </c>
      <c r="F18" s="202" t="s">
        <v>707</v>
      </c>
      <c r="Y18" s="215"/>
      <c r="Z18" s="215"/>
      <c r="AA18" s="215"/>
      <c r="AB18" s="170"/>
    </row>
    <row r="19" spans="3:28" ht="15" customHeight="1">
      <c r="C19" s="172" t="s">
        <v>659</v>
      </c>
      <c r="D19" s="185" t="s">
        <v>658</v>
      </c>
      <c r="E19" s="213" t="s">
        <v>701</v>
      </c>
      <c r="F19" s="210"/>
      <c r="Y19" s="210"/>
      <c r="Z19" s="213"/>
      <c r="AA19" s="185"/>
      <c r="AB19" s="172"/>
    </row>
    <row r="20" spans="3:28" ht="15" customHeight="1" thickBot="1">
      <c r="C20" s="173" t="s">
        <v>660</v>
      </c>
      <c r="D20" s="191" t="s">
        <v>661</v>
      </c>
      <c r="E20" s="213" t="s">
        <v>701</v>
      </c>
      <c r="F20" s="210"/>
      <c r="Y20" s="210"/>
      <c r="Z20" s="213"/>
      <c r="AA20" s="191"/>
      <c r="AB20" s="173"/>
    </row>
    <row r="21" spans="3:28" ht="15" customHeight="1" thickBot="1">
      <c r="C21" s="173" t="s">
        <v>662</v>
      </c>
      <c r="D21" s="192" t="s">
        <v>685</v>
      </c>
      <c r="E21" s="216" t="s">
        <v>704</v>
      </c>
      <c r="F21" s="210"/>
      <c r="Y21" s="210"/>
      <c r="Z21" s="216"/>
      <c r="AA21" s="192"/>
      <c r="AB21" s="173"/>
    </row>
    <row r="22" spans="3:28" ht="15" customHeight="1">
      <c r="C22" s="174" t="s">
        <v>665</v>
      </c>
      <c r="D22" s="165" t="s">
        <v>663</v>
      </c>
      <c r="E22" s="164" t="s">
        <v>713</v>
      </c>
      <c r="F22" s="210"/>
      <c r="Y22" s="210"/>
      <c r="Z22" s="164"/>
      <c r="AA22" s="165"/>
      <c r="AB22" s="174"/>
    </row>
    <row r="23" spans="3:28" ht="15" customHeight="1">
      <c r="C23" s="172" t="s">
        <v>666</v>
      </c>
      <c r="D23" s="186" t="s">
        <v>664</v>
      </c>
      <c r="E23" s="210" t="s">
        <v>715</v>
      </c>
      <c r="F23" s="210"/>
      <c r="Y23" s="210"/>
      <c r="Z23" s="210"/>
      <c r="AA23" s="186"/>
      <c r="AB23" s="172"/>
    </row>
    <row r="24" spans="3:28" ht="15" customHeight="1">
      <c r="C24" s="170" t="s">
        <v>675</v>
      </c>
      <c r="D24" s="215" t="s">
        <v>725</v>
      </c>
      <c r="E24" s="215" t="s">
        <v>705</v>
      </c>
      <c r="F24" s="215" t="s">
        <v>708</v>
      </c>
      <c r="Y24" s="215"/>
      <c r="Z24" s="215"/>
      <c r="AA24" s="215"/>
      <c r="AB24" s="170"/>
    </row>
    <row r="25" spans="3:28" ht="15" customHeight="1">
      <c r="C25" s="172" t="s">
        <v>524</v>
      </c>
      <c r="D25" s="187" t="s">
        <v>684</v>
      </c>
      <c r="E25" s="210" t="s">
        <v>716</v>
      </c>
      <c r="F25" s="210"/>
      <c r="Y25" s="210"/>
      <c r="Z25" s="210"/>
      <c r="AA25" s="187"/>
      <c r="AB25" s="172"/>
    </row>
    <row r="26" spans="3:28" ht="15" customHeight="1">
      <c r="C26" s="170" t="s">
        <v>675</v>
      </c>
      <c r="D26" s="215" t="s">
        <v>726</v>
      </c>
      <c r="E26" s="215" t="s">
        <v>714</v>
      </c>
      <c r="F26" s="215" t="s">
        <v>729</v>
      </c>
      <c r="Y26" s="215"/>
      <c r="Z26" s="215"/>
      <c r="AA26" s="215"/>
      <c r="AB26" s="170"/>
    </row>
    <row r="27" spans="3:28" ht="15" customHeight="1">
      <c r="C27" s="171" t="s">
        <v>682</v>
      </c>
      <c r="D27" s="188" t="s">
        <v>676</v>
      </c>
      <c r="E27" s="212" t="s">
        <v>703</v>
      </c>
      <c r="F27" s="212"/>
      <c r="Y27" s="212"/>
      <c r="Z27" s="212"/>
      <c r="AA27" s="188"/>
      <c r="AB27" s="171"/>
    </row>
    <row r="28" spans="3:28" ht="15" customHeight="1">
      <c r="C28" s="172" t="s">
        <v>328</v>
      </c>
      <c r="D28" s="186" t="s">
        <v>481</v>
      </c>
      <c r="E28" s="210" t="s">
        <v>717</v>
      </c>
      <c r="F28" s="210"/>
      <c r="Y28" s="210"/>
      <c r="Z28" s="210"/>
      <c r="AA28" s="186"/>
      <c r="AB28" s="172"/>
    </row>
    <row r="29" spans="3:28" ht="15" customHeight="1">
      <c r="C29" s="172" t="s">
        <v>331</v>
      </c>
      <c r="D29" s="186" t="s">
        <v>487</v>
      </c>
      <c r="E29" s="210" t="s">
        <v>718</v>
      </c>
      <c r="F29" s="210"/>
      <c r="Y29" s="210"/>
      <c r="Z29" s="210"/>
      <c r="AA29" s="186"/>
      <c r="AB29" s="172"/>
    </row>
    <row r="30" spans="3:28" ht="15" customHeight="1">
      <c r="C30" s="172" t="s">
        <v>332</v>
      </c>
      <c r="D30" s="186" t="s">
        <v>489</v>
      </c>
      <c r="E30" s="210" t="s">
        <v>719</v>
      </c>
      <c r="F30" s="210"/>
      <c r="Y30" s="210"/>
      <c r="Z30" s="210"/>
      <c r="AA30" s="186"/>
      <c r="AB30" s="172"/>
    </row>
    <row r="31" spans="3:28" ht="15" customHeight="1">
      <c r="C31" s="172" t="s">
        <v>333</v>
      </c>
      <c r="D31" s="186" t="s">
        <v>674</v>
      </c>
      <c r="E31" s="210" t="s">
        <v>721</v>
      </c>
      <c r="F31" s="210"/>
      <c r="Y31" s="210"/>
      <c r="Z31" s="210"/>
      <c r="AA31" s="186"/>
      <c r="AB31" s="172"/>
    </row>
    <row r="32" spans="3:28" ht="15" customHeight="1">
      <c r="C32" s="172" t="s">
        <v>480</v>
      </c>
      <c r="D32" s="186" t="s">
        <v>673</v>
      </c>
      <c r="E32" s="210" t="s">
        <v>720</v>
      </c>
      <c r="F32" s="215" t="s">
        <v>722</v>
      </c>
      <c r="Y32" s="215"/>
      <c r="Z32" s="210"/>
      <c r="AA32" s="186"/>
      <c r="AB32" s="172"/>
    </row>
    <row r="33" spans="3:28" ht="15" customHeight="1">
      <c r="C33" s="171" t="s">
        <v>488</v>
      </c>
      <c r="D33" s="188" t="s">
        <v>676</v>
      </c>
      <c r="E33" s="212" t="s">
        <v>703</v>
      </c>
      <c r="F33" s="212"/>
      <c r="Y33" s="212"/>
      <c r="Z33" s="212"/>
      <c r="AA33" s="188"/>
      <c r="AB33" s="171"/>
    </row>
    <row r="34" spans="3:28" ht="15" customHeight="1">
      <c r="C34" s="172" t="s">
        <v>671</v>
      </c>
      <c r="D34" s="189" t="s">
        <v>670</v>
      </c>
      <c r="E34" s="210" t="s">
        <v>723</v>
      </c>
      <c r="F34" s="210"/>
      <c r="Y34" s="210"/>
      <c r="Z34" s="210"/>
      <c r="AA34" s="189"/>
      <c r="AB34" s="172"/>
    </row>
    <row r="35" spans="3:28" ht="15" customHeight="1">
      <c r="C35" s="172" t="s">
        <v>672</v>
      </c>
      <c r="D35" s="189" t="s">
        <v>553</v>
      </c>
      <c r="E35" s="210" t="s">
        <v>724</v>
      </c>
      <c r="F35" s="215" t="s">
        <v>722</v>
      </c>
      <c r="Y35" s="215"/>
      <c r="Z35" s="210"/>
      <c r="AA35" s="189"/>
      <c r="AB35" s="172"/>
    </row>
    <row r="36" spans="3:28" ht="15" customHeight="1">
      <c r="C36" s="171" t="s">
        <v>681</v>
      </c>
      <c r="D36" s="190" t="s">
        <v>676</v>
      </c>
      <c r="E36" s="212" t="s">
        <v>703</v>
      </c>
      <c r="F36" s="212"/>
      <c r="Y36" s="212"/>
      <c r="Z36" s="212"/>
      <c r="AA36" s="190"/>
      <c r="AB36" s="171"/>
    </row>
    <row r="37" spans="3:28" ht="15" customHeight="1">
      <c r="C37" s="175" t="s">
        <v>334</v>
      </c>
      <c r="D37" s="189" t="s">
        <v>677</v>
      </c>
      <c r="E37" s="210" t="s">
        <v>732</v>
      </c>
      <c r="F37" s="210"/>
      <c r="Y37" s="210"/>
      <c r="Z37" s="210"/>
      <c r="AA37" s="189"/>
      <c r="AB37" s="175"/>
    </row>
    <row r="38" spans="3:28" ht="15" customHeight="1">
      <c r="C38" s="175" t="s">
        <v>337</v>
      </c>
      <c r="D38" s="189" t="s">
        <v>408</v>
      </c>
      <c r="E38" s="210" t="s">
        <v>733</v>
      </c>
      <c r="F38" s="210"/>
      <c r="Y38" s="210"/>
      <c r="Z38" s="210"/>
      <c r="AA38" s="189"/>
      <c r="AB38" s="175"/>
    </row>
    <row r="39" spans="3:28" ht="15" customHeight="1">
      <c r="C39" s="175" t="s">
        <v>338</v>
      </c>
      <c r="D39" s="189" t="s">
        <v>554</v>
      </c>
      <c r="E39" s="210" t="s">
        <v>734</v>
      </c>
      <c r="F39" s="210"/>
      <c r="Y39" s="210"/>
      <c r="Z39" s="210"/>
      <c r="AA39" s="189"/>
      <c r="AB39" s="175"/>
    </row>
    <row r="40" spans="3:28" ht="15" customHeight="1">
      <c r="C40" s="175" t="s">
        <v>339</v>
      </c>
      <c r="D40" s="189" t="s">
        <v>491</v>
      </c>
      <c r="E40" s="210" t="s">
        <v>735</v>
      </c>
      <c r="F40" s="210" t="s">
        <v>736</v>
      </c>
      <c r="Y40" s="210"/>
      <c r="Z40" s="210"/>
      <c r="AA40" s="189"/>
      <c r="AB40" s="175"/>
    </row>
    <row r="41" spans="3:28" ht="15" customHeight="1">
      <c r="C41" s="176" t="s">
        <v>338</v>
      </c>
      <c r="D41" s="190" t="s">
        <v>676</v>
      </c>
      <c r="E41" s="212" t="s">
        <v>703</v>
      </c>
      <c r="F41" s="212"/>
      <c r="Y41" s="212"/>
      <c r="Z41" s="212"/>
      <c r="AA41" s="190"/>
      <c r="AB41" s="176"/>
    </row>
    <row r="42" spans="3:28" ht="15" customHeight="1">
      <c r="C42" s="175" t="s">
        <v>680</v>
      </c>
      <c r="D42" s="189" t="s">
        <v>737</v>
      </c>
      <c r="E42" s="210"/>
      <c r="F42" s="210"/>
      <c r="Y42" s="210"/>
      <c r="Z42" s="210"/>
      <c r="AA42" s="189"/>
      <c r="AB42" s="175"/>
    </row>
    <row r="43" spans="3:28" ht="15" customHeight="1">
      <c r="C43" s="177" t="s">
        <v>686</v>
      </c>
      <c r="D43" s="205" t="s">
        <v>500</v>
      </c>
      <c r="E43" s="217"/>
      <c r="F43" s="193"/>
      <c r="Y43" s="193"/>
      <c r="Z43" s="217"/>
      <c r="AA43" s="205"/>
      <c r="AB43" s="177"/>
    </row>
    <row r="44" spans="3:28" ht="15" customHeight="1">
      <c r="C44" s="178"/>
      <c r="D44" s="206"/>
      <c r="E44" s="218"/>
      <c r="F44" s="194"/>
      <c r="Y44" s="194"/>
      <c r="Z44" s="218"/>
      <c r="AA44" s="206"/>
      <c r="AB44" s="178"/>
    </row>
    <row r="45" spans="3:28" ht="15" customHeight="1">
      <c r="C45" s="207"/>
      <c r="D45" s="208"/>
      <c r="E45" s="219"/>
      <c r="F45" s="195"/>
      <c r="Y45" s="195"/>
      <c r="Z45" s="219"/>
      <c r="AA45" s="208"/>
      <c r="AB45" s="207"/>
    </row>
    <row r="46" spans="3:28" ht="15" customHeight="1">
      <c r="C46" s="196" t="s">
        <v>433</v>
      </c>
      <c r="D46" s="189" t="s">
        <v>502</v>
      </c>
      <c r="E46" s="210"/>
      <c r="F46" s="210"/>
      <c r="Y46" s="210"/>
      <c r="Z46" s="210"/>
      <c r="AA46" s="189"/>
      <c r="AB46" s="196"/>
    </row>
    <row r="47" spans="3:28" ht="15" customHeight="1">
      <c r="C47" s="196" t="s">
        <v>341</v>
      </c>
      <c r="D47" s="189" t="s">
        <v>504</v>
      </c>
      <c r="E47" s="210"/>
      <c r="F47" s="210"/>
      <c r="Y47" s="210"/>
      <c r="Z47" s="210"/>
      <c r="AA47" s="189"/>
      <c r="AB47" s="196"/>
    </row>
    <row r="48" spans="3:28" ht="15" customHeight="1">
      <c r="C48" s="196" t="s">
        <v>342</v>
      </c>
      <c r="D48" s="186" t="s">
        <v>506</v>
      </c>
      <c r="E48" s="210"/>
      <c r="F48" s="210"/>
      <c r="Y48" s="210"/>
      <c r="Z48" s="210"/>
      <c r="AA48" s="186"/>
      <c r="AB48" s="196"/>
    </row>
    <row r="49" spans="3:28" ht="15" customHeight="1">
      <c r="C49" s="196" t="s">
        <v>343</v>
      </c>
      <c r="D49" s="186" t="s">
        <v>416</v>
      </c>
      <c r="E49" s="210"/>
      <c r="F49" s="210"/>
      <c r="Y49" s="210"/>
      <c r="Z49" s="210"/>
      <c r="AA49" s="186"/>
      <c r="AB49" s="196"/>
    </row>
    <row r="50" spans="3:28" ht="15" customHeight="1">
      <c r="C50" s="197" t="s">
        <v>501</v>
      </c>
      <c r="D50" s="188" t="s">
        <v>500</v>
      </c>
      <c r="E50" s="212"/>
      <c r="F50" s="212"/>
      <c r="Y50" s="212"/>
      <c r="Z50" s="212"/>
      <c r="AA50" s="188"/>
      <c r="AB50" s="197"/>
    </row>
    <row r="51" spans="3:28" ht="15" customHeight="1">
      <c r="C51" s="198" t="s">
        <v>344</v>
      </c>
      <c r="D51" s="186" t="s">
        <v>355</v>
      </c>
      <c r="E51" s="210"/>
      <c r="F51" s="210"/>
      <c r="Y51" s="210"/>
      <c r="Z51" s="210"/>
      <c r="AA51" s="186"/>
      <c r="AB51" s="198"/>
    </row>
    <row r="52" spans="3:28" ht="15" customHeight="1">
      <c r="C52" s="199" t="s">
        <v>347</v>
      </c>
      <c r="D52" s="186" t="s">
        <v>414</v>
      </c>
      <c r="E52" s="210"/>
      <c r="F52" s="210"/>
      <c r="Y52" s="210"/>
      <c r="Z52" s="210"/>
      <c r="AA52" s="186"/>
      <c r="AB52" s="199"/>
    </row>
    <row r="53" spans="3:28" ht="15" customHeight="1">
      <c r="C53" s="200" t="s">
        <v>440</v>
      </c>
      <c r="D53" s="188" t="s">
        <v>500</v>
      </c>
      <c r="E53" s="212"/>
      <c r="F53" s="212"/>
      <c r="Y53" s="212"/>
      <c r="Z53" s="212"/>
      <c r="AA53" s="188"/>
      <c r="AB53" s="200"/>
    </row>
    <row r="54" spans="3:28" ht="15" customHeight="1">
      <c r="C54" s="199" t="s">
        <v>439</v>
      </c>
      <c r="D54" s="186" t="s">
        <v>514</v>
      </c>
      <c r="E54" s="210"/>
      <c r="F54" s="210"/>
      <c r="Y54" s="210"/>
      <c r="Z54" s="210"/>
      <c r="AA54" s="186"/>
      <c r="AB54" s="199"/>
    </row>
    <row r="55" spans="3:28" ht="15" customHeight="1">
      <c r="C55" s="199" t="s">
        <v>441</v>
      </c>
      <c r="D55" s="186" t="s">
        <v>509</v>
      </c>
      <c r="E55" s="210"/>
      <c r="F55" s="210"/>
      <c r="Y55" s="210"/>
      <c r="Z55" s="210"/>
      <c r="AA55" s="186"/>
      <c r="AB55" s="199"/>
    </row>
    <row r="56" spans="3:28" ht="15" customHeight="1">
      <c r="C56" s="199" t="s">
        <v>442</v>
      </c>
      <c r="D56" s="186" t="s">
        <v>515</v>
      </c>
      <c r="E56" s="210"/>
      <c r="F56" s="210"/>
      <c r="Y56" s="210"/>
      <c r="Z56" s="210"/>
      <c r="AA56" s="186"/>
      <c r="AB56" s="199"/>
    </row>
    <row r="57" spans="3:28" ht="15" customHeight="1">
      <c r="C57" s="199" t="s">
        <v>447</v>
      </c>
      <c r="D57" s="186" t="s">
        <v>510</v>
      </c>
      <c r="E57" s="210"/>
      <c r="F57" s="210"/>
      <c r="Y57" s="210"/>
      <c r="Z57" s="210"/>
      <c r="AA57" s="186"/>
      <c r="AB57" s="199"/>
    </row>
    <row r="58" spans="3:28" ht="15" customHeight="1">
      <c r="C58" s="199" t="s">
        <v>528</v>
      </c>
      <c r="D58" s="186" t="s">
        <v>511</v>
      </c>
      <c r="E58" s="210"/>
      <c r="F58" s="210"/>
      <c r="Y58" s="210"/>
      <c r="Z58" s="210"/>
      <c r="AA58" s="186"/>
      <c r="AB58" s="199"/>
    </row>
    <row r="59" spans="3:28" ht="15" customHeight="1">
      <c r="C59" s="179" t="s">
        <v>529</v>
      </c>
      <c r="D59" s="186" t="s">
        <v>512</v>
      </c>
      <c r="E59" s="210"/>
      <c r="F59" s="210"/>
      <c r="Y59" s="210"/>
      <c r="Z59" s="210"/>
      <c r="AA59" s="186"/>
      <c r="AB59" s="179"/>
    </row>
    <row r="60" spans="3:28" ht="15" customHeight="1">
      <c r="C60" s="179" t="s">
        <v>530</v>
      </c>
      <c r="D60" s="186" t="s">
        <v>513</v>
      </c>
      <c r="E60" s="210"/>
      <c r="F60" s="210"/>
      <c r="Y60" s="210"/>
      <c r="Z60" s="210"/>
      <c r="AA60" s="186"/>
      <c r="AB60" s="179"/>
    </row>
    <row r="61" spans="3:28" ht="15" customHeight="1">
      <c r="C61" s="179" t="s">
        <v>691</v>
      </c>
      <c r="D61" s="186" t="s">
        <v>516</v>
      </c>
      <c r="E61" s="210"/>
      <c r="F61" s="210"/>
      <c r="Y61" s="210"/>
      <c r="Z61" s="210"/>
      <c r="AA61" s="186"/>
      <c r="AB61" s="179"/>
    </row>
    <row r="62" spans="3:28" ht="15" customHeight="1">
      <c r="C62" s="179" t="s">
        <v>692</v>
      </c>
      <c r="D62" s="186" t="s">
        <v>690</v>
      </c>
      <c r="E62" s="210"/>
      <c r="F62" s="210"/>
      <c r="Y62" s="210"/>
      <c r="Z62" s="210"/>
      <c r="AA62" s="186"/>
      <c r="AB62" s="179"/>
    </row>
    <row r="63" spans="3:28" ht="15" customHeight="1">
      <c r="C63" s="179" t="s">
        <v>693</v>
      </c>
      <c r="D63" s="186" t="s">
        <v>555</v>
      </c>
      <c r="E63" s="210"/>
      <c r="F63" s="210"/>
      <c r="Y63" s="210"/>
      <c r="Z63" s="210"/>
      <c r="AA63" s="186"/>
      <c r="AB63" s="179"/>
    </row>
    <row r="64" spans="3:28" ht="15" customHeight="1">
      <c r="F64" s="210"/>
      <c r="Y64" s="210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rightToLeft="1" topLeftCell="L1" zoomScale="85" zoomScaleNormal="85" workbookViewId="0">
      <selection activeCell="I53" sqref="I53:I62"/>
    </sheetView>
  </sheetViews>
  <sheetFormatPr defaultRowHeight="18.75"/>
  <cols>
    <col min="1" max="1" width="36.42578125" style="121" customWidth="1"/>
    <col min="2" max="2" width="6.5703125" style="121" customWidth="1"/>
    <col min="3" max="3" width="15.85546875" style="121" customWidth="1"/>
    <col min="4" max="4" width="31.7109375" style="121" customWidth="1"/>
    <col min="5" max="5" width="7.140625" style="121" customWidth="1"/>
    <col min="6" max="6" width="10.85546875" style="121" customWidth="1"/>
    <col min="7" max="7" width="39.5703125" style="121" customWidth="1"/>
    <col min="8" max="8" width="7.140625" style="121" customWidth="1"/>
    <col min="9" max="9" width="46.28515625" style="121" customWidth="1"/>
    <col min="10" max="10" width="7" style="121" customWidth="1"/>
    <col min="11" max="11" width="37.140625" style="121" customWidth="1"/>
    <col min="12" max="12" width="19.42578125" style="121" customWidth="1"/>
    <col min="13" max="13" width="8.5703125" style="121" bestFit="1" customWidth="1"/>
    <col min="14" max="14" width="8.7109375" style="121" bestFit="1" customWidth="1"/>
    <col min="15" max="15" width="9.140625" style="121" bestFit="1" customWidth="1"/>
    <col min="16" max="16" width="10.42578125" style="121" customWidth="1"/>
    <col min="17" max="17" width="12.85546875" style="121" customWidth="1"/>
    <col min="18" max="18" width="21.28515625" style="121" customWidth="1"/>
    <col min="19" max="19" width="23.42578125" style="121" customWidth="1"/>
    <col min="20" max="16384" width="9.140625" style="121"/>
  </cols>
  <sheetData>
    <row r="1" spans="1:22" s="120" customFormat="1" ht="24.75" customHeight="1">
      <c r="A1" s="485" t="s">
        <v>352</v>
      </c>
      <c r="B1" s="485" t="s">
        <v>418</v>
      </c>
      <c r="C1" s="485" t="s">
        <v>351</v>
      </c>
      <c r="D1" s="485" t="s">
        <v>350</v>
      </c>
      <c r="E1" s="485" t="s">
        <v>418</v>
      </c>
      <c r="F1" s="485" t="s">
        <v>86</v>
      </c>
      <c r="G1" s="485" t="s">
        <v>349</v>
      </c>
      <c r="H1" s="485" t="s">
        <v>418</v>
      </c>
      <c r="I1" s="485" t="s">
        <v>348</v>
      </c>
      <c r="J1" s="485" t="s">
        <v>545</v>
      </c>
      <c r="K1" s="485" t="s">
        <v>558</v>
      </c>
      <c r="L1" s="506" t="s">
        <v>559</v>
      </c>
      <c r="M1" s="494" t="s">
        <v>354</v>
      </c>
      <c r="N1" s="494"/>
      <c r="O1" s="494"/>
      <c r="P1" s="494"/>
      <c r="Q1" s="481" t="s">
        <v>612</v>
      </c>
      <c r="R1" s="481" t="s">
        <v>544</v>
      </c>
      <c r="S1" s="472" t="s">
        <v>536</v>
      </c>
    </row>
    <row r="2" spans="1:22" s="120" customFormat="1" ht="23.25" customHeight="1">
      <c r="A2" s="486"/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507"/>
      <c r="M2" s="115" t="s">
        <v>387</v>
      </c>
      <c r="N2" s="115" t="s">
        <v>388</v>
      </c>
      <c r="O2" s="115" t="s">
        <v>389</v>
      </c>
      <c r="P2" s="115" t="s">
        <v>390</v>
      </c>
      <c r="Q2" s="482"/>
      <c r="R2" s="482"/>
      <c r="S2" s="472"/>
    </row>
    <row r="3" spans="1:22" ht="39.75" customHeight="1">
      <c r="A3" s="483" t="s">
        <v>519</v>
      </c>
      <c r="B3" s="483">
        <v>1.6</v>
      </c>
      <c r="C3" s="483" t="s">
        <v>317</v>
      </c>
      <c r="D3" s="483" t="s">
        <v>631</v>
      </c>
      <c r="E3" s="483">
        <v>1</v>
      </c>
      <c r="F3" s="124" t="s">
        <v>316</v>
      </c>
      <c r="G3" s="133" t="s">
        <v>633</v>
      </c>
      <c r="H3" s="124">
        <v>0.9</v>
      </c>
      <c r="I3" s="133" t="s">
        <v>462</v>
      </c>
      <c r="J3" s="124">
        <v>100</v>
      </c>
      <c r="K3" s="136" t="s">
        <v>627</v>
      </c>
      <c r="L3" s="160" t="s">
        <v>463</v>
      </c>
      <c r="M3" s="123"/>
      <c r="N3" s="115"/>
      <c r="O3" s="115"/>
      <c r="P3" s="122"/>
      <c r="Q3" s="115">
        <f>B3*E3*H3*J3</f>
        <v>144.00000000000003</v>
      </c>
      <c r="R3" s="115">
        <v>0.2</v>
      </c>
      <c r="S3" s="121">
        <f t="shared" ref="S3:S15" si="0">Q3*R3</f>
        <v>28.800000000000008</v>
      </c>
      <c r="T3" s="121">
        <f>S3+S4</f>
        <v>31.920000000000009</v>
      </c>
      <c r="U3" s="121" t="s">
        <v>421</v>
      </c>
    </row>
    <row r="4" spans="1:22">
      <c r="A4" s="484"/>
      <c r="B4" s="484"/>
      <c r="C4" s="484"/>
      <c r="D4" s="484"/>
      <c r="E4" s="484"/>
      <c r="F4" s="101" t="s">
        <v>393</v>
      </c>
      <c r="G4" s="101" t="s">
        <v>500</v>
      </c>
      <c r="H4" s="101">
        <v>0.1</v>
      </c>
      <c r="I4" s="101" t="s">
        <v>638</v>
      </c>
      <c r="J4" s="101">
        <v>100</v>
      </c>
      <c r="K4" s="101" t="s">
        <v>613</v>
      </c>
      <c r="L4" s="101" t="s">
        <v>395</v>
      </c>
      <c r="M4" s="123"/>
      <c r="N4" s="123"/>
      <c r="O4" s="123"/>
      <c r="P4" s="123"/>
      <c r="Q4" s="115">
        <f>B5*E5*H4*J4</f>
        <v>15.600000000000003</v>
      </c>
      <c r="R4" s="115">
        <v>0.2</v>
      </c>
      <c r="S4" s="121">
        <f t="shared" si="0"/>
        <v>3.120000000000001</v>
      </c>
    </row>
    <row r="5" spans="1:22" ht="36.75" customHeight="1">
      <c r="A5" s="474" t="s">
        <v>548</v>
      </c>
      <c r="B5" s="474">
        <v>2.6</v>
      </c>
      <c r="C5" s="480" t="s">
        <v>319</v>
      </c>
      <c r="D5" s="474" t="s">
        <v>467</v>
      </c>
      <c r="E5" s="474">
        <v>0.6</v>
      </c>
      <c r="F5" s="127" t="s">
        <v>438</v>
      </c>
      <c r="G5" s="108" t="s">
        <v>464</v>
      </c>
      <c r="H5" s="141">
        <v>0.1</v>
      </c>
      <c r="I5" s="141" t="s">
        <v>508</v>
      </c>
      <c r="J5" s="135">
        <v>100</v>
      </c>
      <c r="K5" s="136" t="s">
        <v>557</v>
      </c>
      <c r="L5" s="140" t="s">
        <v>566</v>
      </c>
      <c r="M5" s="111"/>
      <c r="N5" s="115"/>
      <c r="O5" s="115"/>
      <c r="P5" s="115"/>
      <c r="Q5" s="115">
        <f>J5*H5*E5*B5</f>
        <v>15.600000000000001</v>
      </c>
      <c r="R5" s="115">
        <v>0.2</v>
      </c>
      <c r="S5" s="121">
        <f t="shared" si="0"/>
        <v>3.1200000000000006</v>
      </c>
      <c r="T5" s="121">
        <f>S5+S6+S7+S8+S9+S10+S11+S12+S13+S14+S15+S16+S17+S18+S19+S20+S21+S22+S23+S24+S25+S26+S27</f>
        <v>95.68</v>
      </c>
      <c r="U5" s="121" t="s">
        <v>320</v>
      </c>
    </row>
    <row r="6" spans="1:22" ht="56.25">
      <c r="A6" s="475"/>
      <c r="B6" s="475"/>
      <c r="C6" s="480"/>
      <c r="D6" s="475"/>
      <c r="E6" s="475"/>
      <c r="F6" s="127" t="s">
        <v>321</v>
      </c>
      <c r="G6" s="102" t="s">
        <v>473</v>
      </c>
      <c r="H6" s="141">
        <v>0.05</v>
      </c>
      <c r="I6" s="141" t="s">
        <v>560</v>
      </c>
      <c r="J6" s="135">
        <v>100</v>
      </c>
      <c r="K6" s="136" t="s">
        <v>561</v>
      </c>
      <c r="L6" s="140" t="s">
        <v>395</v>
      </c>
      <c r="M6" s="115"/>
      <c r="N6" s="111"/>
      <c r="O6" s="115"/>
      <c r="P6" s="115"/>
      <c r="Q6" s="115">
        <f>B5*E5*H6*J6</f>
        <v>7.8000000000000016</v>
      </c>
      <c r="R6" s="115">
        <v>0.2</v>
      </c>
      <c r="S6" s="121">
        <f t="shared" si="0"/>
        <v>1.5600000000000005</v>
      </c>
    </row>
    <row r="7" spans="1:22" ht="37.5">
      <c r="A7" s="475"/>
      <c r="B7" s="475"/>
      <c r="C7" s="480"/>
      <c r="D7" s="475"/>
      <c r="E7" s="475"/>
      <c r="F7" s="127" t="s">
        <v>322</v>
      </c>
      <c r="G7" s="103" t="s">
        <v>478</v>
      </c>
      <c r="H7" s="141">
        <v>0.1</v>
      </c>
      <c r="I7" s="140" t="s">
        <v>563</v>
      </c>
      <c r="J7" s="135">
        <v>100</v>
      </c>
      <c r="K7" s="136" t="s">
        <v>564</v>
      </c>
      <c r="L7" s="140" t="s">
        <v>395</v>
      </c>
      <c r="M7" s="115"/>
      <c r="N7" s="115"/>
      <c r="O7" s="111"/>
      <c r="P7" s="111"/>
      <c r="Q7" s="115">
        <f>B5*E5*H7*J7</f>
        <v>15.600000000000003</v>
      </c>
      <c r="R7" s="115">
        <v>0.2</v>
      </c>
      <c r="S7" s="121">
        <f t="shared" si="0"/>
        <v>3.120000000000001</v>
      </c>
    </row>
    <row r="8" spans="1:22" ht="37.5">
      <c r="A8" s="475"/>
      <c r="B8" s="475"/>
      <c r="C8" s="480"/>
      <c r="D8" s="475"/>
      <c r="E8" s="475"/>
      <c r="F8" s="127" t="s">
        <v>323</v>
      </c>
      <c r="G8" s="102" t="s">
        <v>549</v>
      </c>
      <c r="H8" s="141">
        <v>0.1</v>
      </c>
      <c r="I8" s="140" t="s">
        <v>562</v>
      </c>
      <c r="J8" s="135">
        <v>100</v>
      </c>
      <c r="K8" s="136" t="s">
        <v>565</v>
      </c>
      <c r="L8" s="140" t="s">
        <v>395</v>
      </c>
      <c r="M8" s="111"/>
      <c r="N8" s="115"/>
      <c r="O8" s="122"/>
      <c r="P8" s="115"/>
      <c r="Q8" s="115">
        <f>B5*E5*H8*J8</f>
        <v>15.600000000000003</v>
      </c>
      <c r="R8" s="115">
        <v>0.2</v>
      </c>
      <c r="S8" s="121">
        <f t="shared" si="0"/>
        <v>3.120000000000001</v>
      </c>
    </row>
    <row r="9" spans="1:22" ht="37.5">
      <c r="A9" s="475"/>
      <c r="B9" s="475"/>
      <c r="C9" s="480"/>
      <c r="D9" s="475"/>
      <c r="E9" s="475"/>
      <c r="F9" s="127" t="s">
        <v>538</v>
      </c>
      <c r="G9" s="107" t="s">
        <v>465</v>
      </c>
      <c r="H9" s="141">
        <v>0.1</v>
      </c>
      <c r="I9" s="140" t="s">
        <v>614</v>
      </c>
      <c r="J9" s="135">
        <v>100</v>
      </c>
      <c r="K9" s="136" t="s">
        <v>615</v>
      </c>
      <c r="L9" s="154" t="s">
        <v>395</v>
      </c>
      <c r="M9" s="115"/>
      <c r="N9" s="111"/>
      <c r="O9" s="122"/>
      <c r="P9" s="115"/>
      <c r="Q9" s="115">
        <f>B5*E5*H9*J9</f>
        <v>15.600000000000003</v>
      </c>
      <c r="R9" s="115">
        <v>0.2</v>
      </c>
      <c r="S9" s="121">
        <f t="shared" si="0"/>
        <v>3.120000000000001</v>
      </c>
    </row>
    <row r="10" spans="1:22" ht="56.25">
      <c r="A10" s="475"/>
      <c r="B10" s="475"/>
      <c r="C10" s="480"/>
      <c r="D10" s="475"/>
      <c r="E10" s="475"/>
      <c r="F10" s="127" t="s">
        <v>539</v>
      </c>
      <c r="G10" s="102" t="s">
        <v>396</v>
      </c>
      <c r="H10" s="141">
        <v>0.05</v>
      </c>
      <c r="I10" s="146" t="s">
        <v>397</v>
      </c>
      <c r="J10" s="135">
        <v>100</v>
      </c>
      <c r="K10" s="145" t="s">
        <v>567</v>
      </c>
      <c r="L10" s="102" t="s">
        <v>395</v>
      </c>
      <c r="M10" s="115"/>
      <c r="N10" s="122"/>
      <c r="O10" s="123"/>
      <c r="P10" s="115"/>
      <c r="Q10" s="115">
        <f>B5*E5*H10*J10</f>
        <v>7.8000000000000016</v>
      </c>
      <c r="R10" s="115">
        <v>0.2</v>
      </c>
      <c r="S10" s="121">
        <f t="shared" si="0"/>
        <v>1.5600000000000005</v>
      </c>
      <c r="U10" s="161" t="s">
        <v>630</v>
      </c>
      <c r="V10" s="161">
        <f>T3+T5+T28+T36+T45+T50+T53</f>
        <v>243.24</v>
      </c>
    </row>
    <row r="11" spans="1:22" ht="54" customHeight="1">
      <c r="A11" s="475"/>
      <c r="B11" s="475"/>
      <c r="C11" s="480"/>
      <c r="D11" s="475"/>
      <c r="E11" s="475"/>
      <c r="F11" s="127" t="s">
        <v>540</v>
      </c>
      <c r="G11" s="102" t="s">
        <v>547</v>
      </c>
      <c r="H11" s="141">
        <v>0.1</v>
      </c>
      <c r="I11" s="140" t="s">
        <v>470</v>
      </c>
      <c r="J11" s="135">
        <v>100</v>
      </c>
      <c r="K11" s="145" t="s">
        <v>568</v>
      </c>
      <c r="L11" s="102" t="s">
        <v>395</v>
      </c>
      <c r="M11" s="115"/>
      <c r="N11" s="122"/>
      <c r="O11" s="123"/>
      <c r="P11" s="115"/>
      <c r="Q11" s="115">
        <f>B5*E5*H11*J11</f>
        <v>15.600000000000003</v>
      </c>
      <c r="R11" s="115">
        <v>0.2</v>
      </c>
      <c r="S11" s="121">
        <f t="shared" si="0"/>
        <v>3.120000000000001</v>
      </c>
    </row>
    <row r="12" spans="1:22" ht="37.5">
      <c r="A12" s="475"/>
      <c r="B12" s="475"/>
      <c r="C12" s="480"/>
      <c r="D12" s="475"/>
      <c r="E12" s="475"/>
      <c r="F12" s="127" t="s">
        <v>541</v>
      </c>
      <c r="G12" s="102" t="s">
        <v>636</v>
      </c>
      <c r="H12" s="141">
        <v>0.2</v>
      </c>
      <c r="I12" s="146" t="s">
        <v>637</v>
      </c>
      <c r="J12" s="135">
        <v>100</v>
      </c>
      <c r="K12" s="133" t="s">
        <v>569</v>
      </c>
      <c r="L12" s="154" t="s">
        <v>395</v>
      </c>
      <c r="M12" s="115"/>
      <c r="N12" s="115"/>
      <c r="O12" s="115"/>
      <c r="P12" s="123"/>
      <c r="Q12" s="115">
        <f>B5*E5*H12*J12</f>
        <v>31.200000000000006</v>
      </c>
      <c r="R12" s="115">
        <v>0.2</v>
      </c>
      <c r="S12" s="121">
        <f t="shared" si="0"/>
        <v>6.240000000000002</v>
      </c>
    </row>
    <row r="13" spans="1:22" ht="56.25">
      <c r="A13" s="475"/>
      <c r="B13" s="475"/>
      <c r="C13" s="480"/>
      <c r="D13" s="475"/>
      <c r="E13" s="475"/>
      <c r="F13" s="480" t="s">
        <v>542</v>
      </c>
      <c r="G13" s="499" t="s">
        <v>468</v>
      </c>
      <c r="H13" s="474">
        <v>0.2</v>
      </c>
      <c r="I13" s="146" t="s">
        <v>398</v>
      </c>
      <c r="J13" s="135">
        <v>100</v>
      </c>
      <c r="K13" s="145" t="s">
        <v>570</v>
      </c>
      <c r="L13" s="102" t="s">
        <v>395</v>
      </c>
      <c r="M13" s="115"/>
      <c r="N13" s="115"/>
      <c r="O13" s="115"/>
      <c r="P13" s="123"/>
      <c r="Q13" s="115">
        <f>B5*E5*H12*J12</f>
        <v>31.200000000000006</v>
      </c>
      <c r="R13" s="115">
        <v>0.2</v>
      </c>
      <c r="S13" s="121">
        <f t="shared" si="0"/>
        <v>6.240000000000002</v>
      </c>
      <c r="U13" s="157"/>
    </row>
    <row r="14" spans="1:22" ht="56.25">
      <c r="A14" s="475"/>
      <c r="B14" s="475"/>
      <c r="C14" s="480"/>
      <c r="D14" s="475"/>
      <c r="E14" s="475"/>
      <c r="F14" s="480"/>
      <c r="G14" s="499"/>
      <c r="H14" s="475"/>
      <c r="I14" s="146" t="s">
        <v>399</v>
      </c>
      <c r="J14" s="135">
        <v>100</v>
      </c>
      <c r="K14" s="145" t="s">
        <v>571</v>
      </c>
      <c r="L14" s="102" t="s">
        <v>395</v>
      </c>
      <c r="M14" s="115"/>
      <c r="N14" s="115"/>
      <c r="O14" s="115"/>
      <c r="P14" s="123"/>
      <c r="Q14" s="115">
        <f>B5*E5*H13*J14</f>
        <v>31.200000000000006</v>
      </c>
      <c r="R14" s="115">
        <v>0.2</v>
      </c>
      <c r="S14" s="121">
        <f t="shared" si="0"/>
        <v>6.240000000000002</v>
      </c>
    </row>
    <row r="15" spans="1:22" ht="56.25">
      <c r="A15" s="475"/>
      <c r="B15" s="475"/>
      <c r="C15" s="480"/>
      <c r="D15" s="475"/>
      <c r="E15" s="475"/>
      <c r="F15" s="480"/>
      <c r="G15" s="499"/>
      <c r="H15" s="475"/>
      <c r="I15" s="140" t="s">
        <v>400</v>
      </c>
      <c r="J15" s="135">
        <v>100</v>
      </c>
      <c r="K15" s="145" t="s">
        <v>572</v>
      </c>
      <c r="L15" s="102" t="s">
        <v>395</v>
      </c>
      <c r="M15" s="115"/>
      <c r="N15" s="115"/>
      <c r="O15" s="115"/>
      <c r="P15" s="123"/>
      <c r="Q15" s="115">
        <f>B5*E5*H13*J15</f>
        <v>31.200000000000006</v>
      </c>
      <c r="R15" s="115">
        <v>0.2</v>
      </c>
      <c r="S15" s="121">
        <f t="shared" si="0"/>
        <v>6.240000000000002</v>
      </c>
    </row>
    <row r="16" spans="1:22" ht="56.25">
      <c r="A16" s="475"/>
      <c r="B16" s="475"/>
      <c r="C16" s="480"/>
      <c r="D16" s="475"/>
      <c r="E16" s="475"/>
      <c r="F16" s="480"/>
      <c r="G16" s="499"/>
      <c r="H16" s="475"/>
      <c r="I16" s="140" t="s">
        <v>45</v>
      </c>
      <c r="J16" s="135">
        <v>100</v>
      </c>
      <c r="K16" s="145" t="s">
        <v>573</v>
      </c>
      <c r="L16" s="102" t="s">
        <v>395</v>
      </c>
      <c r="M16" s="115"/>
      <c r="N16" s="115"/>
      <c r="O16" s="115"/>
      <c r="P16" s="123"/>
      <c r="Q16" s="115">
        <f>B5*E5*H13*J16</f>
        <v>31.200000000000006</v>
      </c>
      <c r="R16" s="115">
        <v>0.2</v>
      </c>
      <c r="S16" s="121">
        <f>R16*Q16</f>
        <v>6.240000000000002</v>
      </c>
    </row>
    <row r="17" spans="1:21" ht="56.25">
      <c r="A17" s="475"/>
      <c r="B17" s="475"/>
      <c r="C17" s="480"/>
      <c r="D17" s="475"/>
      <c r="E17" s="475"/>
      <c r="F17" s="480"/>
      <c r="G17" s="499"/>
      <c r="H17" s="475"/>
      <c r="I17" s="140" t="s">
        <v>401</v>
      </c>
      <c r="J17" s="135">
        <v>100</v>
      </c>
      <c r="K17" s="145" t="s">
        <v>571</v>
      </c>
      <c r="L17" s="102" t="s">
        <v>395</v>
      </c>
      <c r="M17" s="115"/>
      <c r="N17" s="115"/>
      <c r="O17" s="115"/>
      <c r="P17" s="123"/>
      <c r="Q17" s="115">
        <f>B5*E5*H13*J17</f>
        <v>31.200000000000006</v>
      </c>
      <c r="R17" s="115">
        <v>0.2</v>
      </c>
      <c r="S17" s="121">
        <f>R17*Q17</f>
        <v>6.240000000000002</v>
      </c>
    </row>
    <row r="18" spans="1:21" ht="55.5" customHeight="1">
      <c r="A18" s="475"/>
      <c r="B18" s="475"/>
      <c r="C18" s="480"/>
      <c r="D18" s="475"/>
      <c r="E18" s="475"/>
      <c r="F18" s="480"/>
      <c r="G18" s="499"/>
      <c r="H18" s="475"/>
      <c r="I18" s="140" t="s">
        <v>402</v>
      </c>
      <c r="J18" s="135">
        <v>100</v>
      </c>
      <c r="K18" s="145" t="s">
        <v>571</v>
      </c>
      <c r="L18" s="102" t="s">
        <v>395</v>
      </c>
      <c r="M18" s="115"/>
      <c r="N18" s="115"/>
      <c r="O18" s="115"/>
      <c r="P18" s="123"/>
      <c r="Q18" s="115">
        <f>B5*E5*H13*J18</f>
        <v>31.200000000000006</v>
      </c>
      <c r="R18" s="115">
        <v>0.2</v>
      </c>
      <c r="S18" s="121">
        <f>R18*Q18</f>
        <v>6.240000000000002</v>
      </c>
    </row>
    <row r="19" spans="1:21" ht="56.25">
      <c r="A19" s="475"/>
      <c r="B19" s="475"/>
      <c r="C19" s="480"/>
      <c r="D19" s="475"/>
      <c r="E19" s="475"/>
      <c r="F19" s="480"/>
      <c r="G19" s="499"/>
      <c r="H19" s="475"/>
      <c r="I19" s="146" t="s">
        <v>403</v>
      </c>
      <c r="J19" s="135">
        <v>100</v>
      </c>
      <c r="K19" s="145" t="s">
        <v>574</v>
      </c>
      <c r="L19" s="102" t="s">
        <v>395</v>
      </c>
      <c r="M19" s="115"/>
      <c r="N19" s="115"/>
      <c r="O19" s="115"/>
      <c r="P19" s="123"/>
      <c r="Q19" s="115">
        <f>B5*E5*H13*J19</f>
        <v>31.200000000000006</v>
      </c>
      <c r="R19" s="115">
        <v>0.2</v>
      </c>
      <c r="S19" s="121">
        <f>R19*Q19</f>
        <v>6.240000000000002</v>
      </c>
    </row>
    <row r="20" spans="1:21" ht="36.75" customHeight="1">
      <c r="A20" s="475"/>
      <c r="B20" s="475"/>
      <c r="C20" s="480"/>
      <c r="D20" s="476"/>
      <c r="E20" s="476"/>
      <c r="F20" s="480"/>
      <c r="G20" s="499"/>
      <c r="H20" s="476"/>
      <c r="I20" s="146" t="s">
        <v>575</v>
      </c>
      <c r="J20" s="135">
        <v>100</v>
      </c>
      <c r="K20" s="145" t="s">
        <v>576</v>
      </c>
      <c r="L20" s="154" t="s">
        <v>395</v>
      </c>
      <c r="M20" s="115"/>
      <c r="N20" s="115"/>
      <c r="O20" s="115"/>
      <c r="P20" s="123"/>
      <c r="Q20" s="115">
        <f>B5*E5*H13*J20</f>
        <v>31.200000000000006</v>
      </c>
      <c r="R20" s="115">
        <v>0.2</v>
      </c>
      <c r="S20" s="121">
        <f>Q20*R20</f>
        <v>6.240000000000002</v>
      </c>
    </row>
    <row r="21" spans="1:21" ht="37.5">
      <c r="A21" s="475"/>
      <c r="B21" s="475"/>
      <c r="C21" s="474" t="s">
        <v>325</v>
      </c>
      <c r="D21" s="474" t="s">
        <v>546</v>
      </c>
      <c r="E21" s="474">
        <v>0.4</v>
      </c>
      <c r="F21" s="127" t="s">
        <v>324</v>
      </c>
      <c r="G21" s="103" t="s">
        <v>477</v>
      </c>
      <c r="H21" s="108">
        <v>0.1</v>
      </c>
      <c r="I21" s="140" t="s">
        <v>471</v>
      </c>
      <c r="J21" s="135">
        <v>100</v>
      </c>
      <c r="K21" s="145" t="s">
        <v>577</v>
      </c>
      <c r="L21" s="107" t="s">
        <v>479</v>
      </c>
      <c r="M21" s="123"/>
      <c r="N21" s="123"/>
      <c r="O21" s="115"/>
      <c r="P21" s="115"/>
      <c r="Q21" s="115">
        <f>B5*E21*H21*J21</f>
        <v>10.4</v>
      </c>
      <c r="R21" s="115">
        <v>0.2</v>
      </c>
      <c r="S21" s="121">
        <f>Q21*R21</f>
        <v>2.08</v>
      </c>
    </row>
    <row r="22" spans="1:21" ht="56.25">
      <c r="A22" s="475"/>
      <c r="B22" s="475"/>
      <c r="C22" s="475"/>
      <c r="D22" s="475"/>
      <c r="E22" s="475"/>
      <c r="F22" s="127" t="s">
        <v>326</v>
      </c>
      <c r="G22" s="102" t="s">
        <v>472</v>
      </c>
      <c r="H22" s="108">
        <v>0.1</v>
      </c>
      <c r="I22" s="140" t="s">
        <v>537</v>
      </c>
      <c r="J22" s="135">
        <v>100</v>
      </c>
      <c r="K22" s="145" t="s">
        <v>578</v>
      </c>
      <c r="L22" s="102" t="s">
        <v>395</v>
      </c>
      <c r="M22" s="123"/>
      <c r="N22" s="123"/>
      <c r="O22" s="115"/>
      <c r="P22" s="115"/>
      <c r="Q22" s="115">
        <f>B5*E21*H22*J22</f>
        <v>10.4</v>
      </c>
      <c r="R22" s="115">
        <v>0.2</v>
      </c>
      <c r="S22" s="121">
        <f>Q22*R22</f>
        <v>2.08</v>
      </c>
    </row>
    <row r="23" spans="1:21" ht="37.5">
      <c r="A23" s="475"/>
      <c r="B23" s="475"/>
      <c r="C23" s="475"/>
      <c r="D23" s="475"/>
      <c r="E23" s="475"/>
      <c r="F23" s="127" t="s">
        <v>327</v>
      </c>
      <c r="G23" s="102" t="s">
        <v>474</v>
      </c>
      <c r="H23" s="108">
        <v>0.1</v>
      </c>
      <c r="I23" s="146" t="s">
        <v>579</v>
      </c>
      <c r="J23" s="135">
        <v>100</v>
      </c>
      <c r="K23" s="136" t="s">
        <v>628</v>
      </c>
      <c r="L23" s="102" t="s">
        <v>395</v>
      </c>
      <c r="M23" s="115"/>
      <c r="N23" s="115"/>
      <c r="O23" s="123"/>
      <c r="P23" s="115"/>
      <c r="Q23" s="115">
        <f>B5*E21*H23*J23</f>
        <v>10.4</v>
      </c>
      <c r="R23" s="115">
        <v>0.2</v>
      </c>
      <c r="S23" s="121">
        <f t="shared" ref="S23:S63" si="1">Q23*R23</f>
        <v>2.08</v>
      </c>
    </row>
    <row r="24" spans="1:21" ht="37.5">
      <c r="A24" s="475"/>
      <c r="B24" s="475"/>
      <c r="C24" s="475"/>
      <c r="D24" s="475"/>
      <c r="E24" s="475"/>
      <c r="F24" s="127" t="s">
        <v>445</v>
      </c>
      <c r="G24" s="102" t="s">
        <v>405</v>
      </c>
      <c r="H24" s="108">
        <v>0.2</v>
      </c>
      <c r="I24" s="146" t="s">
        <v>404</v>
      </c>
      <c r="J24" s="135">
        <v>100</v>
      </c>
      <c r="K24" s="145" t="s">
        <v>580</v>
      </c>
      <c r="L24" s="102" t="s">
        <v>395</v>
      </c>
      <c r="M24" s="115"/>
      <c r="N24" s="115"/>
      <c r="O24" s="123"/>
      <c r="P24" s="115"/>
      <c r="Q24" s="115">
        <f>B5*E21*H24*J24</f>
        <v>20.8</v>
      </c>
      <c r="R24" s="115">
        <v>0.2</v>
      </c>
      <c r="S24" s="121">
        <f t="shared" si="1"/>
        <v>4.16</v>
      </c>
    </row>
    <row r="25" spans="1:21" ht="37.5">
      <c r="A25" s="475"/>
      <c r="B25" s="475"/>
      <c r="C25" s="475"/>
      <c r="D25" s="475"/>
      <c r="E25" s="475"/>
      <c r="F25" s="127" t="s">
        <v>498</v>
      </c>
      <c r="G25" s="102" t="s">
        <v>406</v>
      </c>
      <c r="H25" s="108">
        <v>0.2</v>
      </c>
      <c r="I25" s="146" t="s">
        <v>581</v>
      </c>
      <c r="J25" s="135">
        <v>100</v>
      </c>
      <c r="K25" s="145" t="s">
        <v>582</v>
      </c>
      <c r="L25" s="102" t="s">
        <v>395</v>
      </c>
      <c r="M25" s="115"/>
      <c r="N25" s="115"/>
      <c r="O25" s="115"/>
      <c r="P25" s="123"/>
      <c r="Q25" s="115">
        <f>B5*E21*H25*J25</f>
        <v>20.8</v>
      </c>
      <c r="R25" s="115">
        <v>0.2</v>
      </c>
      <c r="S25" s="121">
        <f t="shared" si="1"/>
        <v>4.16</v>
      </c>
    </row>
    <row r="26" spans="1:21" ht="37.5">
      <c r="A26" s="475"/>
      <c r="B26" s="475"/>
      <c r="C26" s="475"/>
      <c r="D26" s="475"/>
      <c r="E26" s="475"/>
      <c r="F26" s="127" t="s">
        <v>499</v>
      </c>
      <c r="G26" s="103" t="s">
        <v>475</v>
      </c>
      <c r="H26" s="108">
        <v>0.2</v>
      </c>
      <c r="I26" s="140" t="s">
        <v>476</v>
      </c>
      <c r="J26" s="135">
        <v>100</v>
      </c>
      <c r="K26" s="136" t="s">
        <v>616</v>
      </c>
      <c r="L26" s="155" t="s">
        <v>395</v>
      </c>
      <c r="M26" s="115"/>
      <c r="N26" s="115"/>
      <c r="O26" s="115"/>
      <c r="P26" s="123"/>
      <c r="Q26" s="115">
        <f>B5*E21*H26*J26</f>
        <v>20.8</v>
      </c>
      <c r="R26" s="115">
        <v>0.2</v>
      </c>
      <c r="S26" s="121">
        <f t="shared" si="1"/>
        <v>4.16</v>
      </c>
    </row>
    <row r="27" spans="1:21">
      <c r="A27" s="476"/>
      <c r="B27" s="476"/>
      <c r="C27" s="476"/>
      <c r="D27" s="476"/>
      <c r="E27" s="476"/>
      <c r="F27" s="101" t="s">
        <v>524</v>
      </c>
      <c r="G27" s="101" t="s">
        <v>500</v>
      </c>
      <c r="H27" s="101">
        <v>0.1</v>
      </c>
      <c r="I27" s="101" t="s">
        <v>500</v>
      </c>
      <c r="J27" s="101">
        <v>100</v>
      </c>
      <c r="K27" s="101" t="s">
        <v>613</v>
      </c>
      <c r="L27" s="101" t="s">
        <v>395</v>
      </c>
      <c r="M27" s="123"/>
      <c r="N27" s="123"/>
      <c r="O27" s="123"/>
      <c r="P27" s="123"/>
      <c r="Q27" s="115">
        <f>B5*E21*H27*J27</f>
        <v>10.4</v>
      </c>
      <c r="R27" s="115">
        <v>0.2</v>
      </c>
      <c r="S27" s="121">
        <f t="shared" si="1"/>
        <v>2.08</v>
      </c>
    </row>
    <row r="28" spans="1:21" ht="18.75" customHeight="1">
      <c r="A28" s="473" t="s">
        <v>520</v>
      </c>
      <c r="B28" s="473">
        <v>1.2</v>
      </c>
      <c r="C28" s="477" t="s">
        <v>329</v>
      </c>
      <c r="D28" s="477" t="s">
        <v>632</v>
      </c>
      <c r="E28" s="105"/>
      <c r="F28" s="128" t="s">
        <v>328</v>
      </c>
      <c r="G28" s="104" t="s">
        <v>481</v>
      </c>
      <c r="H28" s="109">
        <v>0.1</v>
      </c>
      <c r="I28" s="143" t="s">
        <v>550</v>
      </c>
      <c r="J28" s="135">
        <v>100</v>
      </c>
      <c r="K28" s="136" t="s">
        <v>617</v>
      </c>
      <c r="L28" s="104" t="s">
        <v>463</v>
      </c>
      <c r="M28" s="123"/>
      <c r="N28" s="115"/>
      <c r="O28" s="115"/>
      <c r="P28" s="115"/>
      <c r="Q28" s="115">
        <f>B28*E31*H28*J28</f>
        <v>12</v>
      </c>
      <c r="R28" s="115">
        <v>0.2</v>
      </c>
      <c r="S28" s="121">
        <f t="shared" si="1"/>
        <v>2.4000000000000004</v>
      </c>
      <c r="T28" s="121">
        <f>S28+S29+S30+S31+S32+S33+S34+S35</f>
        <v>24.000000000000007</v>
      </c>
      <c r="U28" s="121" t="s">
        <v>330</v>
      </c>
    </row>
    <row r="29" spans="1:21" ht="59.25" customHeight="1">
      <c r="A29" s="473"/>
      <c r="B29" s="473"/>
      <c r="C29" s="478"/>
      <c r="D29" s="478"/>
      <c r="E29" s="142"/>
      <c r="F29" s="109" t="s">
        <v>331</v>
      </c>
      <c r="G29" s="149" t="s">
        <v>552</v>
      </c>
      <c r="H29" s="150">
        <v>0.1</v>
      </c>
      <c r="I29" s="149" t="s">
        <v>584</v>
      </c>
      <c r="J29" s="136">
        <v>100</v>
      </c>
      <c r="K29" s="145" t="s">
        <v>583</v>
      </c>
      <c r="L29" s="152" t="s">
        <v>463</v>
      </c>
      <c r="M29" s="115"/>
      <c r="N29" s="115"/>
      <c r="O29" s="115"/>
      <c r="P29" s="123"/>
      <c r="Q29" s="115">
        <f>B28*E31*H29*J29</f>
        <v>12</v>
      </c>
      <c r="R29" s="115">
        <v>0.2</v>
      </c>
      <c r="S29" s="121">
        <f t="shared" si="1"/>
        <v>2.4000000000000004</v>
      </c>
    </row>
    <row r="30" spans="1:21" ht="75">
      <c r="A30" s="473"/>
      <c r="B30" s="473"/>
      <c r="C30" s="478"/>
      <c r="D30" s="478"/>
      <c r="E30" s="118"/>
      <c r="F30" s="143" t="s">
        <v>332</v>
      </c>
      <c r="G30" s="104" t="s">
        <v>553</v>
      </c>
      <c r="H30" s="109">
        <v>0.1</v>
      </c>
      <c r="I30" s="144" t="s">
        <v>585</v>
      </c>
      <c r="J30" s="135">
        <v>100</v>
      </c>
      <c r="K30" s="133" t="s">
        <v>618</v>
      </c>
      <c r="L30" s="104" t="s">
        <v>395</v>
      </c>
      <c r="M30" s="115"/>
      <c r="N30" s="123"/>
      <c r="O30" s="115"/>
      <c r="P30" s="115"/>
      <c r="Q30" s="115">
        <f>B28*E31*H30*J30</f>
        <v>12</v>
      </c>
      <c r="R30" s="115">
        <v>0.2</v>
      </c>
      <c r="S30" s="121">
        <f t="shared" si="1"/>
        <v>2.4000000000000004</v>
      </c>
    </row>
    <row r="31" spans="1:21" ht="37.5">
      <c r="A31" s="473"/>
      <c r="B31" s="473"/>
      <c r="C31" s="478"/>
      <c r="D31" s="478"/>
      <c r="E31" s="118">
        <v>1</v>
      </c>
      <c r="F31" s="109" t="s">
        <v>333</v>
      </c>
      <c r="G31" s="104" t="s">
        <v>407</v>
      </c>
      <c r="H31" s="104">
        <v>0.1</v>
      </c>
      <c r="I31" s="143" t="s">
        <v>485</v>
      </c>
      <c r="J31" s="135">
        <v>100</v>
      </c>
      <c r="K31" s="145" t="s">
        <v>623</v>
      </c>
      <c r="L31" s="104" t="s">
        <v>395</v>
      </c>
      <c r="M31" s="112"/>
      <c r="N31" s="115"/>
      <c r="O31" s="115"/>
      <c r="P31" s="123"/>
      <c r="Q31" s="115">
        <f>B28*E31*H31*J31</f>
        <v>12</v>
      </c>
      <c r="R31" s="115">
        <v>0.2</v>
      </c>
      <c r="S31" s="121">
        <f t="shared" si="1"/>
        <v>2.4000000000000004</v>
      </c>
    </row>
    <row r="32" spans="1:21" ht="27.75" customHeight="1">
      <c r="A32" s="473"/>
      <c r="B32" s="473"/>
      <c r="C32" s="478"/>
      <c r="D32" s="478"/>
      <c r="E32" s="118"/>
      <c r="F32" s="143" t="s">
        <v>480</v>
      </c>
      <c r="G32" s="104" t="s">
        <v>484</v>
      </c>
      <c r="H32" s="109">
        <v>0.1</v>
      </c>
      <c r="I32" s="144" t="s">
        <v>586</v>
      </c>
      <c r="J32" s="135">
        <v>100</v>
      </c>
      <c r="K32" s="145" t="s">
        <v>619</v>
      </c>
      <c r="L32" s="104" t="s">
        <v>395</v>
      </c>
      <c r="M32" s="112"/>
      <c r="N32" s="115"/>
      <c r="O32" s="123"/>
      <c r="P32" s="115"/>
      <c r="Q32" s="115">
        <f>B28*E31*H31*J31</f>
        <v>12</v>
      </c>
      <c r="R32" s="115">
        <v>0.2</v>
      </c>
      <c r="S32" s="121">
        <f t="shared" si="1"/>
        <v>2.4000000000000004</v>
      </c>
    </row>
    <row r="33" spans="1:21" ht="56.25">
      <c r="A33" s="473"/>
      <c r="B33" s="473"/>
      <c r="C33" s="478"/>
      <c r="D33" s="478"/>
      <c r="E33" s="118"/>
      <c r="F33" s="109" t="s">
        <v>488</v>
      </c>
      <c r="G33" s="104" t="s">
        <v>487</v>
      </c>
      <c r="H33" s="104">
        <v>0.2</v>
      </c>
      <c r="I33" s="143" t="s">
        <v>486</v>
      </c>
      <c r="J33" s="135">
        <v>100</v>
      </c>
      <c r="K33" s="145" t="s">
        <v>587</v>
      </c>
      <c r="L33" s="104" t="s">
        <v>395</v>
      </c>
      <c r="M33" s="112"/>
      <c r="N33" s="115"/>
      <c r="O33" s="115"/>
      <c r="P33" s="123"/>
      <c r="Q33" s="115">
        <f>B28*E31*H33*J33</f>
        <v>24</v>
      </c>
      <c r="R33" s="115">
        <v>0.2</v>
      </c>
      <c r="S33" s="121">
        <f t="shared" si="1"/>
        <v>4.8000000000000007</v>
      </c>
    </row>
    <row r="34" spans="1:21" ht="56.25">
      <c r="A34" s="473"/>
      <c r="B34" s="473"/>
      <c r="C34" s="478"/>
      <c r="D34" s="478"/>
      <c r="E34" s="118"/>
      <c r="F34" s="109" t="s">
        <v>543</v>
      </c>
      <c r="G34" s="104" t="s">
        <v>489</v>
      </c>
      <c r="H34" s="109">
        <v>0.2</v>
      </c>
      <c r="I34" s="143" t="s">
        <v>490</v>
      </c>
      <c r="J34" s="135">
        <v>100</v>
      </c>
      <c r="K34" s="145" t="s">
        <v>588</v>
      </c>
      <c r="L34" s="152" t="s">
        <v>395</v>
      </c>
      <c r="M34" s="115"/>
      <c r="N34" s="115"/>
      <c r="O34" s="115"/>
      <c r="P34" s="123"/>
      <c r="Q34" s="115">
        <f>B28*E31*H34*J34</f>
        <v>24</v>
      </c>
      <c r="R34" s="115">
        <v>0.2</v>
      </c>
      <c r="S34" s="121">
        <f t="shared" si="1"/>
        <v>4.8000000000000007</v>
      </c>
    </row>
    <row r="35" spans="1:21">
      <c r="A35" s="473"/>
      <c r="B35" s="473"/>
      <c r="C35" s="479"/>
      <c r="D35" s="479"/>
      <c r="E35" s="119"/>
      <c r="F35" s="101" t="s">
        <v>551</v>
      </c>
      <c r="G35" s="101" t="s">
        <v>500</v>
      </c>
      <c r="H35" s="101">
        <v>0.1</v>
      </c>
      <c r="I35" s="101" t="s">
        <v>500</v>
      </c>
      <c r="J35" s="101">
        <v>100</v>
      </c>
      <c r="K35" s="101" t="s">
        <v>613</v>
      </c>
      <c r="L35" s="101" t="s">
        <v>395</v>
      </c>
      <c r="M35" s="123"/>
      <c r="N35" s="123"/>
      <c r="O35" s="123"/>
      <c r="P35" s="123"/>
      <c r="Q35" s="115">
        <f>B28*E31*H35*J35</f>
        <v>12</v>
      </c>
      <c r="R35" s="115">
        <v>0.2</v>
      </c>
      <c r="S35" s="121">
        <f t="shared" si="1"/>
        <v>2.4000000000000004</v>
      </c>
    </row>
    <row r="36" spans="1:21" ht="18.75" customHeight="1">
      <c r="A36" s="515" t="s">
        <v>521</v>
      </c>
      <c r="B36" s="515">
        <v>1.4</v>
      </c>
      <c r="C36" s="489" t="s">
        <v>335</v>
      </c>
      <c r="D36" s="500" t="s">
        <v>391</v>
      </c>
      <c r="E36" s="489">
        <v>1</v>
      </c>
      <c r="F36" s="114" t="s">
        <v>334</v>
      </c>
      <c r="G36" s="113" t="s">
        <v>554</v>
      </c>
      <c r="H36" s="114">
        <v>0.1</v>
      </c>
      <c r="I36" s="137" t="s">
        <v>620</v>
      </c>
      <c r="J36" s="135">
        <v>100</v>
      </c>
      <c r="K36" s="136" t="s">
        <v>621</v>
      </c>
      <c r="L36" s="158" t="s">
        <v>395</v>
      </c>
      <c r="M36" s="115"/>
      <c r="N36" s="123"/>
      <c r="O36" s="115"/>
      <c r="P36" s="115"/>
      <c r="Q36" s="115">
        <f>B36*E36*H36*J36</f>
        <v>13.999999999999998</v>
      </c>
      <c r="R36" s="115">
        <v>0.2</v>
      </c>
      <c r="S36" s="121">
        <f t="shared" si="1"/>
        <v>2.8</v>
      </c>
      <c r="T36" s="121">
        <f>S36+S37+S38+S39+S40+S41+S42+S43+S44</f>
        <v>28.000000000000004</v>
      </c>
      <c r="U36" s="121" t="s">
        <v>336</v>
      </c>
    </row>
    <row r="37" spans="1:21" ht="56.25">
      <c r="A37" s="515"/>
      <c r="B37" s="515"/>
      <c r="C37" s="490"/>
      <c r="D37" s="501"/>
      <c r="E37" s="490"/>
      <c r="F37" s="114" t="s">
        <v>337</v>
      </c>
      <c r="G37" s="113" t="s">
        <v>491</v>
      </c>
      <c r="H37" s="114">
        <v>0.15</v>
      </c>
      <c r="I37" s="147" t="s">
        <v>589</v>
      </c>
      <c r="J37" s="135">
        <v>100</v>
      </c>
      <c r="K37" s="145" t="s">
        <v>590</v>
      </c>
      <c r="L37" s="158" t="s">
        <v>395</v>
      </c>
      <c r="M37" s="115"/>
      <c r="N37" s="115"/>
      <c r="O37" s="123"/>
      <c r="P37" s="115"/>
      <c r="Q37" s="115">
        <f>B36*E36*H37*J37</f>
        <v>21</v>
      </c>
      <c r="R37" s="115">
        <v>0.2</v>
      </c>
      <c r="S37" s="121">
        <f t="shared" si="1"/>
        <v>4.2</v>
      </c>
    </row>
    <row r="38" spans="1:21" ht="75">
      <c r="A38" s="515"/>
      <c r="B38" s="515"/>
      <c r="C38" s="490"/>
      <c r="D38" s="501"/>
      <c r="E38" s="490"/>
      <c r="F38" s="114" t="s">
        <v>338</v>
      </c>
      <c r="G38" s="201" t="s">
        <v>492</v>
      </c>
      <c r="H38" s="114">
        <v>0.1</v>
      </c>
      <c r="I38" s="147" t="s">
        <v>591</v>
      </c>
      <c r="J38" s="135">
        <v>100</v>
      </c>
      <c r="K38" s="145" t="s">
        <v>592</v>
      </c>
      <c r="L38" s="158" t="s">
        <v>395</v>
      </c>
      <c r="M38" s="115"/>
      <c r="N38" s="123"/>
      <c r="O38" s="115"/>
      <c r="P38" s="115"/>
      <c r="Q38" s="115">
        <f>B36*E36*H38*J38</f>
        <v>13.999999999999998</v>
      </c>
      <c r="R38" s="115">
        <v>0.2</v>
      </c>
      <c r="S38" s="121">
        <f t="shared" si="1"/>
        <v>2.8</v>
      </c>
    </row>
    <row r="39" spans="1:21" ht="56.25">
      <c r="A39" s="515"/>
      <c r="B39" s="515"/>
      <c r="C39" s="490"/>
      <c r="D39" s="501"/>
      <c r="E39" s="490"/>
      <c r="F39" s="114" t="s">
        <v>339</v>
      </c>
      <c r="G39" s="201" t="s">
        <v>408</v>
      </c>
      <c r="H39" s="114">
        <v>0.1</v>
      </c>
      <c r="I39" s="137" t="s">
        <v>493</v>
      </c>
      <c r="J39" s="135">
        <v>100</v>
      </c>
      <c r="K39" s="156" t="s">
        <v>622</v>
      </c>
      <c r="L39" s="158" t="s">
        <v>395</v>
      </c>
      <c r="M39" s="115"/>
      <c r="N39" s="123"/>
      <c r="O39" s="115"/>
      <c r="P39" s="115"/>
      <c r="Q39" s="115">
        <f>B36*E36*H39*J39</f>
        <v>13.999999999999998</v>
      </c>
      <c r="R39" s="115">
        <v>0.2</v>
      </c>
      <c r="S39" s="121">
        <f t="shared" si="1"/>
        <v>2.8</v>
      </c>
    </row>
    <row r="40" spans="1:21" ht="37.5">
      <c r="A40" s="515"/>
      <c r="B40" s="515"/>
      <c r="C40" s="490"/>
      <c r="D40" s="501"/>
      <c r="E40" s="490"/>
      <c r="F40" s="114" t="s">
        <v>340</v>
      </c>
      <c r="G40" s="113" t="s">
        <v>494</v>
      </c>
      <c r="H40" s="114">
        <v>0.1</v>
      </c>
      <c r="I40" s="137" t="s">
        <v>624</v>
      </c>
      <c r="J40" s="135">
        <v>100</v>
      </c>
      <c r="K40" s="136" t="s">
        <v>625</v>
      </c>
      <c r="L40" s="158" t="s">
        <v>395</v>
      </c>
      <c r="M40" s="115"/>
      <c r="N40" s="123"/>
      <c r="O40" s="115"/>
      <c r="P40" s="115"/>
      <c r="Q40" s="115">
        <f>B36*E36*H39*J39</f>
        <v>13.999999999999998</v>
      </c>
      <c r="R40" s="115">
        <v>0.2</v>
      </c>
      <c r="S40" s="121">
        <f t="shared" si="1"/>
        <v>2.8</v>
      </c>
    </row>
    <row r="41" spans="1:21" ht="37.5">
      <c r="A41" s="515"/>
      <c r="B41" s="515"/>
      <c r="C41" s="490"/>
      <c r="D41" s="501"/>
      <c r="E41" s="490"/>
      <c r="F41" s="114" t="s">
        <v>409</v>
      </c>
      <c r="G41" s="113" t="s">
        <v>495</v>
      </c>
      <c r="H41" s="114">
        <v>0.15</v>
      </c>
      <c r="I41" s="137" t="s">
        <v>410</v>
      </c>
      <c r="J41" s="135">
        <v>100</v>
      </c>
      <c r="K41" s="153" t="s">
        <v>626</v>
      </c>
      <c r="L41" s="158" t="s">
        <v>395</v>
      </c>
      <c r="M41" s="115"/>
      <c r="N41" s="123"/>
      <c r="O41" s="115"/>
      <c r="P41" s="115"/>
      <c r="Q41" s="115">
        <f>B36*E36*H41*J41</f>
        <v>21</v>
      </c>
      <c r="R41" s="115">
        <v>0.2</v>
      </c>
      <c r="S41" s="121">
        <f t="shared" si="1"/>
        <v>4.2</v>
      </c>
    </row>
    <row r="42" spans="1:21" ht="37.5">
      <c r="A42" s="515"/>
      <c r="B42" s="515"/>
      <c r="C42" s="490"/>
      <c r="D42" s="501"/>
      <c r="E42" s="490"/>
      <c r="F42" s="114" t="s">
        <v>497</v>
      </c>
      <c r="G42" s="113" t="s">
        <v>411</v>
      </c>
      <c r="H42" s="114">
        <v>0.1</v>
      </c>
      <c r="I42" s="137" t="s">
        <v>412</v>
      </c>
      <c r="J42" s="135">
        <v>100</v>
      </c>
      <c r="K42" s="136" t="s">
        <v>564</v>
      </c>
      <c r="L42" s="158" t="s">
        <v>395</v>
      </c>
      <c r="M42" s="115"/>
      <c r="N42" s="123"/>
      <c r="O42" s="123"/>
      <c r="P42" s="115"/>
      <c r="Q42" s="115">
        <f>B36*E36*H42*J42</f>
        <v>13.999999999999998</v>
      </c>
      <c r="R42" s="115">
        <v>0.2</v>
      </c>
      <c r="S42" s="121">
        <f t="shared" si="1"/>
        <v>2.8</v>
      </c>
    </row>
    <row r="43" spans="1:21" ht="37.5">
      <c r="A43" s="515"/>
      <c r="B43" s="515"/>
      <c r="C43" s="490"/>
      <c r="D43" s="501"/>
      <c r="E43" s="490"/>
      <c r="F43" s="114" t="s">
        <v>525</v>
      </c>
      <c r="G43" s="113" t="s">
        <v>496</v>
      </c>
      <c r="H43" s="114">
        <v>0.1</v>
      </c>
      <c r="I43" s="147" t="s">
        <v>593</v>
      </c>
      <c r="J43" s="135">
        <v>100</v>
      </c>
      <c r="K43" s="145" t="s">
        <v>594</v>
      </c>
      <c r="L43" s="158" t="s">
        <v>395</v>
      </c>
      <c r="M43" s="115"/>
      <c r="N43" s="115"/>
      <c r="O43" s="115"/>
      <c r="P43" s="123"/>
      <c r="Q43" s="115">
        <f>B36*E36*H43*J43</f>
        <v>13.999999999999998</v>
      </c>
      <c r="R43" s="115">
        <v>0.2</v>
      </c>
      <c r="S43" s="121">
        <f t="shared" si="1"/>
        <v>2.8</v>
      </c>
    </row>
    <row r="44" spans="1:21">
      <c r="A44" s="515"/>
      <c r="B44" s="515"/>
      <c r="C44" s="491"/>
      <c r="D44" s="502"/>
      <c r="E44" s="491"/>
      <c r="F44" s="101" t="s">
        <v>526</v>
      </c>
      <c r="G44" s="101" t="s">
        <v>500</v>
      </c>
      <c r="H44" s="101">
        <v>0.1</v>
      </c>
      <c r="I44" s="101" t="s">
        <v>500</v>
      </c>
      <c r="J44" s="101">
        <v>100</v>
      </c>
      <c r="K44" s="101" t="s">
        <v>613</v>
      </c>
      <c r="L44" s="101" t="s">
        <v>395</v>
      </c>
      <c r="M44" s="123"/>
      <c r="N44" s="123"/>
      <c r="O44" s="123"/>
      <c r="P44" s="123"/>
      <c r="Q44" s="115">
        <f>B36*E36*H44*J44</f>
        <v>13.999999999999998</v>
      </c>
      <c r="R44" s="115">
        <v>0.2</v>
      </c>
      <c r="S44" s="121">
        <f t="shared" si="1"/>
        <v>2.8</v>
      </c>
    </row>
    <row r="45" spans="1:21" ht="93.75">
      <c r="A45" s="516" t="s">
        <v>522</v>
      </c>
      <c r="B45" s="516">
        <v>1</v>
      </c>
      <c r="C45" s="498" t="s">
        <v>422</v>
      </c>
      <c r="D45" s="495" t="s">
        <v>535</v>
      </c>
      <c r="E45" s="503">
        <v>1</v>
      </c>
      <c r="F45" s="129" t="s">
        <v>433</v>
      </c>
      <c r="G45" s="116" t="s">
        <v>502</v>
      </c>
      <c r="H45" s="117">
        <v>0.2</v>
      </c>
      <c r="I45" s="138" t="s">
        <v>503</v>
      </c>
      <c r="J45" s="135">
        <v>100</v>
      </c>
      <c r="K45" s="145" t="s">
        <v>595</v>
      </c>
      <c r="L45" s="159" t="s">
        <v>395</v>
      </c>
      <c r="M45" s="123"/>
      <c r="N45" s="115"/>
      <c r="O45" s="115"/>
      <c r="P45" s="115"/>
      <c r="Q45" s="115">
        <f>B45*E45*H45*J45</f>
        <v>20</v>
      </c>
      <c r="R45" s="115">
        <v>0.2</v>
      </c>
      <c r="S45" s="121">
        <f t="shared" si="1"/>
        <v>4</v>
      </c>
      <c r="T45" s="121">
        <f>S45+S46+S47+S48+S49</f>
        <v>20</v>
      </c>
      <c r="U45" s="121" t="s">
        <v>424</v>
      </c>
    </row>
    <row r="46" spans="1:21" ht="75">
      <c r="A46" s="516"/>
      <c r="B46" s="516"/>
      <c r="C46" s="498"/>
      <c r="D46" s="496"/>
      <c r="E46" s="504"/>
      <c r="F46" s="129" t="s">
        <v>341</v>
      </c>
      <c r="G46" s="116" t="s">
        <v>504</v>
      </c>
      <c r="H46" s="129">
        <v>0.2</v>
      </c>
      <c r="I46" s="148" t="s">
        <v>505</v>
      </c>
      <c r="J46" s="135">
        <v>100</v>
      </c>
      <c r="K46" s="145" t="s">
        <v>596</v>
      </c>
      <c r="L46" s="159" t="s">
        <v>395</v>
      </c>
      <c r="M46" s="115"/>
      <c r="N46" s="115"/>
      <c r="O46" s="123"/>
      <c r="P46" s="115"/>
      <c r="Q46" s="115">
        <f>B45*E45*H46*J46</f>
        <v>20</v>
      </c>
      <c r="R46" s="115">
        <v>0.2</v>
      </c>
      <c r="S46" s="121">
        <f t="shared" si="1"/>
        <v>4</v>
      </c>
    </row>
    <row r="47" spans="1:21" ht="56.25">
      <c r="A47" s="516"/>
      <c r="B47" s="516"/>
      <c r="C47" s="498"/>
      <c r="D47" s="496"/>
      <c r="E47" s="504"/>
      <c r="F47" s="129" t="s">
        <v>342</v>
      </c>
      <c r="G47" s="116" t="s">
        <v>506</v>
      </c>
      <c r="H47" s="117">
        <v>0.2</v>
      </c>
      <c r="I47" s="148" t="s">
        <v>507</v>
      </c>
      <c r="J47" s="135">
        <v>100</v>
      </c>
      <c r="K47" s="145" t="s">
        <v>597</v>
      </c>
      <c r="L47" s="159" t="s">
        <v>395</v>
      </c>
      <c r="M47" s="115"/>
      <c r="N47" s="123"/>
      <c r="O47" s="115"/>
      <c r="P47" s="115"/>
      <c r="Q47" s="115">
        <f>B45*E45*H47*J47</f>
        <v>20</v>
      </c>
      <c r="R47" s="115">
        <v>0.2</v>
      </c>
      <c r="S47" s="121">
        <f t="shared" si="1"/>
        <v>4</v>
      </c>
    </row>
    <row r="48" spans="1:21" ht="75">
      <c r="A48" s="516"/>
      <c r="B48" s="516"/>
      <c r="C48" s="498"/>
      <c r="D48" s="496"/>
      <c r="E48" s="504"/>
      <c r="F48" s="129" t="s">
        <v>343</v>
      </c>
      <c r="G48" s="116" t="s">
        <v>416</v>
      </c>
      <c r="H48" s="117">
        <v>0.3</v>
      </c>
      <c r="I48" s="138" t="s">
        <v>62</v>
      </c>
      <c r="J48" s="135">
        <v>100</v>
      </c>
      <c r="K48" s="145" t="s">
        <v>598</v>
      </c>
      <c r="L48" s="159" t="s">
        <v>395</v>
      </c>
      <c r="M48" s="115"/>
      <c r="N48" s="115"/>
      <c r="O48" s="122"/>
      <c r="P48" s="123"/>
      <c r="Q48" s="115">
        <f>B45*E45*H48*J48</f>
        <v>30</v>
      </c>
      <c r="R48" s="115">
        <v>0.2</v>
      </c>
      <c r="S48" s="121">
        <f t="shared" si="1"/>
        <v>6</v>
      </c>
    </row>
    <row r="49" spans="1:21">
      <c r="A49" s="516"/>
      <c r="B49" s="516"/>
      <c r="C49" s="498"/>
      <c r="D49" s="497"/>
      <c r="E49" s="505"/>
      <c r="F49" s="101" t="s">
        <v>501</v>
      </c>
      <c r="G49" s="101" t="s">
        <v>500</v>
      </c>
      <c r="H49" s="101">
        <v>0.1</v>
      </c>
      <c r="I49" s="101" t="s">
        <v>500</v>
      </c>
      <c r="J49" s="101">
        <v>100</v>
      </c>
      <c r="K49" s="101" t="s">
        <v>613</v>
      </c>
      <c r="L49" s="101" t="s">
        <v>395</v>
      </c>
      <c r="M49" s="123"/>
      <c r="N49" s="123"/>
      <c r="O49" s="123"/>
      <c r="P49" s="123"/>
      <c r="Q49" s="115">
        <f>B45*E45*H49*J49</f>
        <v>10</v>
      </c>
      <c r="R49" s="115">
        <v>0.2</v>
      </c>
      <c r="S49" s="121">
        <f t="shared" si="1"/>
        <v>2</v>
      </c>
    </row>
    <row r="50" spans="1:21" ht="18.75" customHeight="1">
      <c r="A50" s="487" t="s">
        <v>523</v>
      </c>
      <c r="B50" s="487">
        <v>0.5</v>
      </c>
      <c r="C50" s="488" t="s">
        <v>345</v>
      </c>
      <c r="D50" s="487" t="s">
        <v>392</v>
      </c>
      <c r="E50" s="508">
        <v>1</v>
      </c>
      <c r="F50" s="126" t="s">
        <v>344</v>
      </c>
      <c r="G50" s="126" t="s">
        <v>355</v>
      </c>
      <c r="H50" s="126">
        <v>0.4</v>
      </c>
      <c r="I50" s="139" t="s">
        <v>413</v>
      </c>
      <c r="J50" s="135">
        <v>100</v>
      </c>
      <c r="K50" s="136"/>
      <c r="L50" s="126" t="s">
        <v>466</v>
      </c>
      <c r="M50" s="115"/>
      <c r="N50" s="123"/>
      <c r="O50" s="122"/>
      <c r="P50" s="115"/>
      <c r="Q50" s="115">
        <f>B50*E50*H50*J50</f>
        <v>20</v>
      </c>
      <c r="R50" s="115">
        <v>0.2</v>
      </c>
      <c r="S50" s="121">
        <f t="shared" si="1"/>
        <v>4</v>
      </c>
      <c r="T50" s="121">
        <f>S50+S51+S52</f>
        <v>10</v>
      </c>
      <c r="U50" s="121" t="s">
        <v>346</v>
      </c>
    </row>
    <row r="51" spans="1:21" ht="37.5">
      <c r="A51" s="487"/>
      <c r="B51" s="487"/>
      <c r="C51" s="488"/>
      <c r="D51" s="487"/>
      <c r="E51" s="509"/>
      <c r="F51" s="131" t="s">
        <v>347</v>
      </c>
      <c r="G51" s="126" t="s">
        <v>414</v>
      </c>
      <c r="H51" s="126">
        <v>0.5</v>
      </c>
      <c r="I51" s="130" t="s">
        <v>415</v>
      </c>
      <c r="J51" s="135">
        <v>100</v>
      </c>
      <c r="K51" s="136"/>
      <c r="L51" s="130" t="s">
        <v>466</v>
      </c>
      <c r="M51" s="115"/>
      <c r="N51" s="123"/>
      <c r="O51" s="115"/>
      <c r="P51" s="115"/>
      <c r="Q51" s="115">
        <f>B50*E50*H51*J51</f>
        <v>25</v>
      </c>
      <c r="R51" s="115">
        <v>0.2</v>
      </c>
      <c r="S51" s="121">
        <f t="shared" si="1"/>
        <v>5</v>
      </c>
    </row>
    <row r="52" spans="1:21">
      <c r="A52" s="487"/>
      <c r="B52" s="487"/>
      <c r="C52" s="488"/>
      <c r="D52" s="487"/>
      <c r="E52" s="510"/>
      <c r="F52" s="101" t="s">
        <v>440</v>
      </c>
      <c r="G52" s="101" t="s">
        <v>500</v>
      </c>
      <c r="H52" s="101">
        <v>0.1</v>
      </c>
      <c r="I52" s="101" t="s">
        <v>500</v>
      </c>
      <c r="J52" s="101">
        <v>100</v>
      </c>
      <c r="K52" s="101" t="s">
        <v>613</v>
      </c>
      <c r="L52" s="101" t="s">
        <v>395</v>
      </c>
      <c r="M52" s="123"/>
      <c r="N52" s="123"/>
      <c r="O52" s="123"/>
      <c r="P52" s="123"/>
      <c r="Q52" s="115">
        <f>B50*E50*H52*J52</f>
        <v>5</v>
      </c>
      <c r="R52" s="115">
        <v>0.2</v>
      </c>
      <c r="S52" s="121">
        <f t="shared" si="1"/>
        <v>1</v>
      </c>
    </row>
    <row r="53" spans="1:21" ht="75">
      <c r="A53" s="492" t="s">
        <v>527</v>
      </c>
      <c r="B53" s="492">
        <v>1.7</v>
      </c>
      <c r="C53" s="492" t="s">
        <v>423</v>
      </c>
      <c r="D53" s="511" t="s">
        <v>461</v>
      </c>
      <c r="E53" s="514">
        <v>1</v>
      </c>
      <c r="F53" s="125" t="s">
        <v>439</v>
      </c>
      <c r="G53" s="132" t="s">
        <v>514</v>
      </c>
      <c r="H53" s="110">
        <v>0.05</v>
      </c>
      <c r="I53" s="106" t="s">
        <v>599</v>
      </c>
      <c r="J53" s="135">
        <v>100</v>
      </c>
      <c r="K53" s="145" t="s">
        <v>600</v>
      </c>
      <c r="L53" s="106" t="s">
        <v>395</v>
      </c>
      <c r="M53" s="123"/>
      <c r="N53" s="115"/>
      <c r="O53" s="115"/>
      <c r="P53" s="115"/>
      <c r="Q53" s="115">
        <f>B53*E53*H53*J53</f>
        <v>8.5</v>
      </c>
      <c r="R53" s="115">
        <v>0.2</v>
      </c>
      <c r="S53" s="121">
        <f t="shared" si="1"/>
        <v>1.7000000000000002</v>
      </c>
      <c r="T53" s="121">
        <f>S53+S54+S55+S56+S57+S58+S59+S60+S61+S62+S63</f>
        <v>33.64</v>
      </c>
      <c r="U53" s="121" t="s">
        <v>425</v>
      </c>
    </row>
    <row r="54" spans="1:21" ht="37.5">
      <c r="A54" s="492"/>
      <c r="B54" s="492"/>
      <c r="C54" s="492"/>
      <c r="D54" s="512"/>
      <c r="E54" s="492"/>
      <c r="F54" s="110" t="s">
        <v>441</v>
      </c>
      <c r="G54" s="106" t="s">
        <v>509</v>
      </c>
      <c r="H54" s="110">
        <v>0.1</v>
      </c>
      <c r="I54" s="106" t="s">
        <v>601</v>
      </c>
      <c r="J54" s="135">
        <v>100</v>
      </c>
      <c r="K54" s="136" t="s">
        <v>629</v>
      </c>
      <c r="L54" s="106" t="s">
        <v>395</v>
      </c>
      <c r="M54" s="123"/>
      <c r="N54" s="115"/>
      <c r="O54" s="115"/>
      <c r="P54" s="115"/>
      <c r="Q54" s="115">
        <f>B53*E53*H54*J54</f>
        <v>17</v>
      </c>
      <c r="R54" s="115">
        <v>0.2</v>
      </c>
      <c r="S54" s="121">
        <f t="shared" si="1"/>
        <v>3.4000000000000004</v>
      </c>
    </row>
    <row r="55" spans="1:21" ht="75">
      <c r="A55" s="492"/>
      <c r="B55" s="492"/>
      <c r="C55" s="492"/>
      <c r="D55" s="512"/>
      <c r="E55" s="492"/>
      <c r="F55" s="125" t="s">
        <v>442</v>
      </c>
      <c r="G55" s="106" t="s">
        <v>515</v>
      </c>
      <c r="H55" s="110">
        <v>0.1</v>
      </c>
      <c r="I55" s="106" t="s">
        <v>602</v>
      </c>
      <c r="J55" s="135">
        <v>100</v>
      </c>
      <c r="K55" s="145" t="s">
        <v>604</v>
      </c>
      <c r="L55" s="106" t="s">
        <v>395</v>
      </c>
      <c r="M55" s="115"/>
      <c r="N55" s="115"/>
      <c r="O55" s="115"/>
      <c r="P55" s="123"/>
      <c r="Q55" s="115">
        <f>B53*E53*H55*J55</f>
        <v>17</v>
      </c>
      <c r="R55" s="115">
        <v>0.2</v>
      </c>
      <c r="S55" s="121">
        <f t="shared" si="1"/>
        <v>3.4000000000000004</v>
      </c>
    </row>
    <row r="56" spans="1:21" ht="56.25">
      <c r="A56" s="492"/>
      <c r="B56" s="492"/>
      <c r="C56" s="492"/>
      <c r="D56" s="512"/>
      <c r="E56" s="492"/>
      <c r="F56" s="110" t="s">
        <v>447</v>
      </c>
      <c r="G56" s="106" t="s">
        <v>510</v>
      </c>
      <c r="H56" s="110">
        <v>0.1</v>
      </c>
      <c r="I56" s="106" t="s">
        <v>603</v>
      </c>
      <c r="J56" s="135">
        <v>100</v>
      </c>
      <c r="K56" s="145" t="s">
        <v>605</v>
      </c>
      <c r="L56" s="106" t="s">
        <v>395</v>
      </c>
      <c r="M56" s="115"/>
      <c r="N56" s="115"/>
      <c r="O56" s="115"/>
      <c r="P56" s="123"/>
      <c r="Q56" s="115">
        <f>B53*E53*H56*J56</f>
        <v>17</v>
      </c>
      <c r="R56" s="115">
        <v>0.2</v>
      </c>
      <c r="S56" s="121">
        <f t="shared" si="1"/>
        <v>3.4000000000000004</v>
      </c>
    </row>
    <row r="57" spans="1:21" ht="56.25">
      <c r="A57" s="492"/>
      <c r="B57" s="492"/>
      <c r="C57" s="492"/>
      <c r="D57" s="512"/>
      <c r="E57" s="492"/>
      <c r="F57" s="125" t="s">
        <v>528</v>
      </c>
      <c r="G57" s="106" t="s">
        <v>511</v>
      </c>
      <c r="H57" s="110">
        <v>0.1</v>
      </c>
      <c r="I57" s="106" t="s">
        <v>606</v>
      </c>
      <c r="J57" s="135">
        <v>100</v>
      </c>
      <c r="K57" s="151" t="s">
        <v>608</v>
      </c>
      <c r="L57" s="106" t="s">
        <v>395</v>
      </c>
      <c r="M57" s="115"/>
      <c r="N57" s="115"/>
      <c r="O57" s="115"/>
      <c r="P57" s="123"/>
      <c r="Q57" s="115">
        <f>B53*E53*H57*J57</f>
        <v>17</v>
      </c>
      <c r="R57" s="115">
        <v>0.2</v>
      </c>
      <c r="S57" s="121">
        <f t="shared" si="1"/>
        <v>3.4000000000000004</v>
      </c>
    </row>
    <row r="58" spans="1:21" ht="56.25">
      <c r="A58" s="492"/>
      <c r="B58" s="492"/>
      <c r="C58" s="492"/>
      <c r="D58" s="512"/>
      <c r="E58" s="492"/>
      <c r="F58" s="110" t="s">
        <v>529</v>
      </c>
      <c r="G58" s="106" t="s">
        <v>512</v>
      </c>
      <c r="H58" s="110">
        <v>0.1</v>
      </c>
      <c r="I58" s="106" t="s">
        <v>607</v>
      </c>
      <c r="J58" s="135">
        <v>100</v>
      </c>
      <c r="K58" s="151" t="s">
        <v>609</v>
      </c>
      <c r="L58" s="106" t="s">
        <v>395</v>
      </c>
      <c r="M58" s="115"/>
      <c r="N58" s="115"/>
      <c r="O58" s="115"/>
      <c r="P58" s="123"/>
      <c r="Q58" s="115">
        <f>B53*E53*H58*J58</f>
        <v>17</v>
      </c>
      <c r="R58" s="115">
        <v>0.2</v>
      </c>
      <c r="S58" s="121">
        <f t="shared" si="1"/>
        <v>3.4000000000000004</v>
      </c>
    </row>
    <row r="59" spans="1:21" ht="75">
      <c r="A59" s="492"/>
      <c r="B59" s="492"/>
      <c r="C59" s="492"/>
      <c r="D59" s="512"/>
      <c r="E59" s="492"/>
      <c r="F59" s="125" t="s">
        <v>530</v>
      </c>
      <c r="G59" s="106" t="s">
        <v>513</v>
      </c>
      <c r="H59" s="110">
        <v>0.1</v>
      </c>
      <c r="I59" s="106" t="s">
        <v>610</v>
      </c>
      <c r="J59" s="135">
        <v>100</v>
      </c>
      <c r="K59" s="151" t="s">
        <v>635</v>
      </c>
      <c r="L59" s="106" t="s">
        <v>395</v>
      </c>
      <c r="M59" s="115"/>
      <c r="N59" s="115"/>
      <c r="O59" s="115"/>
      <c r="P59" s="123"/>
      <c r="Q59" s="115">
        <f>B53*E53*H59*J59</f>
        <v>17</v>
      </c>
      <c r="R59" s="115">
        <v>0.2</v>
      </c>
      <c r="S59" s="121">
        <f t="shared" si="1"/>
        <v>3.4000000000000004</v>
      </c>
    </row>
    <row r="60" spans="1:21" ht="56.25">
      <c r="A60" s="492"/>
      <c r="B60" s="492"/>
      <c r="C60" s="492"/>
      <c r="D60" s="512"/>
      <c r="E60" s="492"/>
      <c r="F60" s="110" t="s">
        <v>531</v>
      </c>
      <c r="G60" s="106" t="s">
        <v>556</v>
      </c>
      <c r="H60" s="110">
        <v>0.1</v>
      </c>
      <c r="I60" s="106" t="s">
        <v>469</v>
      </c>
      <c r="J60" s="135">
        <v>100</v>
      </c>
      <c r="K60" s="151" t="s">
        <v>608</v>
      </c>
      <c r="L60" s="106" t="s">
        <v>395</v>
      </c>
      <c r="M60" s="115"/>
      <c r="N60" s="115"/>
      <c r="O60" s="115"/>
      <c r="P60" s="123"/>
      <c r="Q60" s="115">
        <f>B53*E53*H60*J60</f>
        <v>17</v>
      </c>
      <c r="R60" s="115">
        <v>0.2</v>
      </c>
      <c r="S60" s="121">
        <f t="shared" si="1"/>
        <v>3.4000000000000004</v>
      </c>
    </row>
    <row r="61" spans="1:21" ht="56.25">
      <c r="A61" s="492"/>
      <c r="B61" s="492"/>
      <c r="C61" s="492"/>
      <c r="D61" s="512"/>
      <c r="E61" s="492"/>
      <c r="F61" s="125" t="s">
        <v>532</v>
      </c>
      <c r="G61" s="106" t="s">
        <v>516</v>
      </c>
      <c r="H61" s="110">
        <v>0.1</v>
      </c>
      <c r="I61" s="106" t="s">
        <v>517</v>
      </c>
      <c r="J61" s="135">
        <v>100</v>
      </c>
      <c r="K61" s="151" t="s">
        <v>611</v>
      </c>
      <c r="L61" s="106" t="s">
        <v>395</v>
      </c>
      <c r="M61" s="115"/>
      <c r="N61" s="115"/>
      <c r="O61" s="115"/>
      <c r="P61" s="123"/>
      <c r="Q61" s="115">
        <f>B53*E53*H61*J61</f>
        <v>17</v>
      </c>
      <c r="R61" s="115">
        <v>0.2</v>
      </c>
      <c r="S61" s="121">
        <f t="shared" si="1"/>
        <v>3.4000000000000004</v>
      </c>
    </row>
    <row r="62" spans="1:21" ht="56.25">
      <c r="A62" s="492"/>
      <c r="B62" s="492"/>
      <c r="C62" s="492"/>
      <c r="D62" s="512"/>
      <c r="E62" s="492"/>
      <c r="F62" s="110" t="s">
        <v>533</v>
      </c>
      <c r="G62" s="106" t="s">
        <v>555</v>
      </c>
      <c r="H62" s="110">
        <v>0.05</v>
      </c>
      <c r="I62" s="106" t="s">
        <v>518</v>
      </c>
      <c r="J62" s="135">
        <v>100</v>
      </c>
      <c r="K62" s="151" t="s">
        <v>634</v>
      </c>
      <c r="L62" s="106" t="s">
        <v>395</v>
      </c>
      <c r="M62" s="115"/>
      <c r="N62" s="115"/>
      <c r="O62" s="115"/>
      <c r="P62" s="123"/>
      <c r="Q62" s="115">
        <f>B53+E53*H62*J62</f>
        <v>6.7</v>
      </c>
      <c r="R62" s="115">
        <v>0.2</v>
      </c>
      <c r="S62" s="121">
        <f t="shared" si="1"/>
        <v>1.34</v>
      </c>
    </row>
    <row r="63" spans="1:21" ht="37.5">
      <c r="A63" s="493"/>
      <c r="B63" s="493"/>
      <c r="C63" s="493"/>
      <c r="D63" s="513"/>
      <c r="E63" s="493"/>
      <c r="F63" s="101" t="s">
        <v>534</v>
      </c>
      <c r="G63" s="101" t="s">
        <v>500</v>
      </c>
      <c r="H63" s="101">
        <v>0.1</v>
      </c>
      <c r="I63" s="101" t="s">
        <v>500</v>
      </c>
      <c r="J63" s="101">
        <v>100</v>
      </c>
      <c r="K63" s="101" t="s">
        <v>613</v>
      </c>
      <c r="L63" s="101" t="s">
        <v>395</v>
      </c>
      <c r="M63" s="123"/>
      <c r="N63" s="123"/>
      <c r="O63" s="123"/>
      <c r="P63" s="123"/>
      <c r="Q63" s="115">
        <f>B53*E53*H63*J63</f>
        <v>17</v>
      </c>
      <c r="R63" s="115">
        <v>0.2</v>
      </c>
      <c r="S63" s="121">
        <f t="shared" si="1"/>
        <v>3.4000000000000004</v>
      </c>
    </row>
    <row r="64" spans="1:21" s="134" customFormat="1" ht="26.25">
      <c r="B64" s="134" t="b">
        <f>W55=B3+B28+B36+B45+B50+B53+X34</f>
        <v>0</v>
      </c>
      <c r="S64" s="134">
        <f>SUM(S3:S63)</f>
        <v>243.24000000000024</v>
      </c>
    </row>
    <row r="68" spans="19:19">
      <c r="S68" s="121">
        <v>243.24</v>
      </c>
    </row>
    <row r="69" spans="19:19">
      <c r="S69" s="121">
        <v>364.86</v>
      </c>
    </row>
  </sheetData>
  <mergeCells count="56">
    <mergeCell ref="K1:K2"/>
    <mergeCell ref="H13:H20"/>
    <mergeCell ref="G1:G2"/>
    <mergeCell ref="F1:F2"/>
    <mergeCell ref="E1:E2"/>
    <mergeCell ref="A1:A2"/>
    <mergeCell ref="A3:A4"/>
    <mergeCell ref="B3:B4"/>
    <mergeCell ref="C3:C4"/>
    <mergeCell ref="D3:D4"/>
    <mergeCell ref="A53:A63"/>
    <mergeCell ref="A36:A44"/>
    <mergeCell ref="A45:A49"/>
    <mergeCell ref="A50:A52"/>
    <mergeCell ref="B45:B49"/>
    <mergeCell ref="B50:B52"/>
    <mergeCell ref="B36:B44"/>
    <mergeCell ref="B53:B63"/>
    <mergeCell ref="C53:C63"/>
    <mergeCell ref="M1:P1"/>
    <mergeCell ref="D45:D49"/>
    <mergeCell ref="C45:C49"/>
    <mergeCell ref="G13:G20"/>
    <mergeCell ref="C5:C20"/>
    <mergeCell ref="D36:D44"/>
    <mergeCell ref="E36:E44"/>
    <mergeCell ref="E45:E49"/>
    <mergeCell ref="L1:L2"/>
    <mergeCell ref="J1:J2"/>
    <mergeCell ref="E50:E52"/>
    <mergeCell ref="D53:D63"/>
    <mergeCell ref="E53:E63"/>
    <mergeCell ref="C21:C27"/>
    <mergeCell ref="D21:D27"/>
    <mergeCell ref="D50:D52"/>
    <mergeCell ref="C50:C52"/>
    <mergeCell ref="E5:E20"/>
    <mergeCell ref="C28:C35"/>
    <mergeCell ref="C36:C44"/>
    <mergeCell ref="E21:E27"/>
    <mergeCell ref="S1:S2"/>
    <mergeCell ref="A28:A35"/>
    <mergeCell ref="D5:D20"/>
    <mergeCell ref="D28:D35"/>
    <mergeCell ref="F13:F20"/>
    <mergeCell ref="A5:A27"/>
    <mergeCell ref="B5:B27"/>
    <mergeCell ref="B28:B35"/>
    <mergeCell ref="R1:R2"/>
    <mergeCell ref="E3:E4"/>
    <mergeCell ref="D1:D2"/>
    <mergeCell ref="C1:C2"/>
    <mergeCell ref="B1:B2"/>
    <mergeCell ref="Q1:Q2"/>
    <mergeCell ref="I1:I2"/>
    <mergeCell ref="H1:H2"/>
  </mergeCells>
  <phoneticPr fontId="1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T55"/>
  <sheetViews>
    <sheetView topLeftCell="H28" zoomScale="85" zoomScaleNormal="85" workbookViewId="0">
      <selection activeCell="N13" sqref="N13"/>
    </sheetView>
  </sheetViews>
  <sheetFormatPr defaultRowHeight="15"/>
  <cols>
    <col min="7" max="8" width="9.140625" customWidth="1"/>
    <col min="9" max="9" width="28.85546875" customWidth="1"/>
    <col min="11" max="11" width="17.85546875" customWidth="1"/>
    <col min="12" max="12" width="29.85546875" customWidth="1"/>
    <col min="13" max="13" width="13.7109375" customWidth="1"/>
    <col min="14" max="14" width="10.140625" customWidth="1"/>
    <col min="15" max="15" width="7.7109375" customWidth="1"/>
    <col min="16" max="16" width="8.5703125" customWidth="1"/>
    <col min="17" max="17" width="16.85546875" customWidth="1"/>
    <col min="18" max="18" width="12.5703125" customWidth="1"/>
    <col min="19" max="19" width="23.28515625" customWidth="1"/>
  </cols>
  <sheetData>
    <row r="1" spans="9:20">
      <c r="M1" t="s">
        <v>448</v>
      </c>
      <c r="N1" t="s">
        <v>418</v>
      </c>
      <c r="O1" t="s">
        <v>420</v>
      </c>
      <c r="P1" t="s">
        <v>418</v>
      </c>
      <c r="Q1" t="s">
        <v>419</v>
      </c>
      <c r="R1" t="s">
        <v>418</v>
      </c>
      <c r="S1" t="s">
        <v>417</v>
      </c>
    </row>
    <row r="2" spans="9:20" s="91" customFormat="1">
      <c r="K2" s="91" t="s">
        <v>421</v>
      </c>
      <c r="L2" s="91">
        <f>R2*P2*N2*M2</f>
        <v>2.4</v>
      </c>
      <c r="M2" s="91">
        <v>10</v>
      </c>
      <c r="N2" s="91">
        <v>0.3</v>
      </c>
      <c r="O2" s="92" t="s">
        <v>316</v>
      </c>
      <c r="P2" s="91">
        <v>0.4</v>
      </c>
      <c r="Q2" s="91" t="s">
        <v>317</v>
      </c>
      <c r="R2" s="91">
        <v>2</v>
      </c>
      <c r="S2" s="91" t="s">
        <v>421</v>
      </c>
      <c r="T2" s="91" t="s">
        <v>426</v>
      </c>
    </row>
    <row r="3" spans="9:20">
      <c r="K3">
        <f>L2+L3+L4+L5+L6+L7+L8+L9</f>
        <v>17.2</v>
      </c>
      <c r="L3">
        <f>R2*P2*N3*M3</f>
        <v>1.6000000000000003</v>
      </c>
      <c r="M3">
        <v>10</v>
      </c>
      <c r="N3" s="71">
        <v>0.2</v>
      </c>
      <c r="O3" t="s">
        <v>393</v>
      </c>
    </row>
    <row r="4" spans="9:20">
      <c r="L4">
        <f>R2*P2*N4*M4</f>
        <v>1.6000000000000003</v>
      </c>
      <c r="M4">
        <v>10</v>
      </c>
      <c r="N4" s="71">
        <v>0.2</v>
      </c>
      <c r="O4" t="s">
        <v>434</v>
      </c>
    </row>
    <row r="5" spans="9:20">
      <c r="L5">
        <f>R2*P2*N5*M5</f>
        <v>2.4</v>
      </c>
      <c r="M5">
        <v>10</v>
      </c>
      <c r="N5" s="94">
        <v>0.3</v>
      </c>
      <c r="O5" t="s">
        <v>443</v>
      </c>
    </row>
    <row r="6" spans="9:20">
      <c r="L6">
        <f>R2*P2*N6*M6</f>
        <v>1.6000000000000003</v>
      </c>
      <c r="M6">
        <v>10</v>
      </c>
      <c r="N6" s="71">
        <v>0.2</v>
      </c>
      <c r="O6" s="90" t="s">
        <v>435</v>
      </c>
      <c r="P6">
        <v>0.6</v>
      </c>
      <c r="Q6" t="s">
        <v>318</v>
      </c>
    </row>
    <row r="7" spans="9:20">
      <c r="L7">
        <f>R2*P2*N7*M7</f>
        <v>1.6000000000000003</v>
      </c>
      <c r="M7">
        <v>10</v>
      </c>
      <c r="N7" s="71">
        <v>0.2</v>
      </c>
      <c r="O7" t="s">
        <v>436</v>
      </c>
    </row>
    <row r="8" spans="9:20">
      <c r="L8">
        <f>R2*P6*N6*M6</f>
        <v>2.4</v>
      </c>
      <c r="M8">
        <v>10</v>
      </c>
      <c r="N8" s="94">
        <v>0.3</v>
      </c>
      <c r="O8" t="s">
        <v>437</v>
      </c>
    </row>
    <row r="9" spans="9:20">
      <c r="L9">
        <f>R2*P6*N9*M9</f>
        <v>3.5999999999999996</v>
      </c>
      <c r="M9">
        <v>10</v>
      </c>
      <c r="N9" s="94">
        <v>0.3</v>
      </c>
      <c r="O9" t="s">
        <v>444</v>
      </c>
    </row>
    <row r="10" spans="9:20" s="91" customFormat="1">
      <c r="K10" s="91" t="s">
        <v>320</v>
      </c>
      <c r="L10" s="91">
        <f>R10*P10*N10*M10</f>
        <v>2.4</v>
      </c>
      <c r="M10" s="91">
        <v>10</v>
      </c>
      <c r="N10" s="71">
        <v>0.2</v>
      </c>
      <c r="O10" s="92" t="s">
        <v>438</v>
      </c>
      <c r="P10" s="91">
        <v>0.6</v>
      </c>
      <c r="Q10" s="91" t="s">
        <v>319</v>
      </c>
      <c r="R10" s="91">
        <v>2</v>
      </c>
      <c r="S10" s="91" t="s">
        <v>320</v>
      </c>
      <c r="T10" s="91" t="s">
        <v>427</v>
      </c>
    </row>
    <row r="11" spans="9:20">
      <c r="K11">
        <f>L10+L11+L12+L13+L14+L15+L16+L17</f>
        <v>20.799999999999997</v>
      </c>
      <c r="L11">
        <f>R10*P10*N11*M11</f>
        <v>2.4</v>
      </c>
      <c r="M11">
        <v>10</v>
      </c>
      <c r="N11" s="71">
        <v>0.2</v>
      </c>
      <c r="O11" t="s">
        <v>321</v>
      </c>
    </row>
    <row r="12" spans="9:20">
      <c r="L12">
        <f>R10*P10*N12*M12</f>
        <v>3.5999999999999996</v>
      </c>
      <c r="M12">
        <v>10</v>
      </c>
      <c r="N12" s="94">
        <v>0.3</v>
      </c>
      <c r="O12" t="s">
        <v>322</v>
      </c>
    </row>
    <row r="13" spans="9:20">
      <c r="L13">
        <f>R10*P10*N13*M13</f>
        <v>3.5999999999999996</v>
      </c>
      <c r="M13">
        <v>10</v>
      </c>
      <c r="N13" s="71">
        <v>0.3</v>
      </c>
      <c r="O13" t="s">
        <v>323</v>
      </c>
    </row>
    <row r="14" spans="9:20">
      <c r="L14">
        <f>R10*P14*N14*M14</f>
        <v>2.4</v>
      </c>
      <c r="M14">
        <v>10</v>
      </c>
      <c r="N14" s="94">
        <v>0.3</v>
      </c>
      <c r="O14" s="90" t="s">
        <v>324</v>
      </c>
      <c r="P14">
        <v>0.4</v>
      </c>
      <c r="Q14" t="s">
        <v>325</v>
      </c>
    </row>
    <row r="15" spans="9:20">
      <c r="I15" s="93" t="s">
        <v>449</v>
      </c>
      <c r="J15" s="93">
        <f>K3+K11+K19+K23+K27+K31+K35</f>
        <v>100</v>
      </c>
      <c r="L15">
        <f>R10*P14*N15*M15</f>
        <v>2.4</v>
      </c>
      <c r="M15">
        <v>10</v>
      </c>
      <c r="N15" s="94">
        <v>0.3</v>
      </c>
      <c r="O15" t="s">
        <v>326</v>
      </c>
    </row>
    <row r="16" spans="9:20">
      <c r="L16">
        <f>R10*P10*N16*M16</f>
        <v>2.4</v>
      </c>
      <c r="M16">
        <v>10</v>
      </c>
      <c r="N16" s="71">
        <v>0.2</v>
      </c>
      <c r="O16" t="s">
        <v>327</v>
      </c>
    </row>
    <row r="17" spans="11:20">
      <c r="L17">
        <f>R10*P14*N17*M17</f>
        <v>1.6000000000000003</v>
      </c>
      <c r="M17">
        <v>10</v>
      </c>
      <c r="N17" s="71">
        <v>0.2</v>
      </c>
      <c r="O17" t="s">
        <v>445</v>
      </c>
    </row>
    <row r="18" spans="11:20" s="91" customFormat="1">
      <c r="K18" s="91" t="s">
        <v>330</v>
      </c>
      <c r="L18" s="91">
        <f>R18*P18*N18*M18</f>
        <v>1.2</v>
      </c>
      <c r="M18" s="91">
        <v>10</v>
      </c>
      <c r="N18" s="95">
        <v>0.2</v>
      </c>
      <c r="O18" s="92" t="s">
        <v>328</v>
      </c>
      <c r="P18" s="91">
        <v>0.6</v>
      </c>
      <c r="Q18" s="91" t="s">
        <v>329</v>
      </c>
      <c r="R18" s="91">
        <v>1</v>
      </c>
      <c r="S18" s="91" t="s">
        <v>330</v>
      </c>
      <c r="T18" s="91" t="s">
        <v>428</v>
      </c>
    </row>
    <row r="19" spans="11:20">
      <c r="K19">
        <f>L18+L19+L20+L21</f>
        <v>6</v>
      </c>
      <c r="L19">
        <f>R18*P18*N19*M19</f>
        <v>1.7999999999999998</v>
      </c>
      <c r="M19">
        <v>10</v>
      </c>
      <c r="N19" s="94">
        <v>0.3</v>
      </c>
      <c r="O19" t="s">
        <v>331</v>
      </c>
    </row>
    <row r="20" spans="11:20">
      <c r="L20">
        <f>R18*P18*N20*M20</f>
        <v>1.2</v>
      </c>
      <c r="M20">
        <v>10</v>
      </c>
      <c r="N20" s="71">
        <v>0.2</v>
      </c>
      <c r="O20" t="s">
        <v>332</v>
      </c>
    </row>
    <row r="21" spans="11:20">
      <c r="L21">
        <f>R18*P18*N21*M21</f>
        <v>1.7999999999999998</v>
      </c>
      <c r="M21">
        <v>10</v>
      </c>
      <c r="N21" s="94">
        <v>0.3</v>
      </c>
      <c r="O21" t="s">
        <v>445</v>
      </c>
    </row>
    <row r="22" spans="11:20" s="91" customFormat="1">
      <c r="K22" s="91" t="s">
        <v>336</v>
      </c>
      <c r="L22" s="91">
        <f>R22*P22*N22*M22</f>
        <v>4.1999999999999993</v>
      </c>
      <c r="M22" s="91">
        <v>10</v>
      </c>
      <c r="N22" s="95">
        <v>0.2</v>
      </c>
      <c r="O22" s="92" t="s">
        <v>334</v>
      </c>
      <c r="P22" s="91">
        <v>1.4</v>
      </c>
      <c r="Q22" s="91" t="s">
        <v>335</v>
      </c>
      <c r="R22" s="91">
        <v>1.5</v>
      </c>
      <c r="S22" s="91" t="s">
        <v>336</v>
      </c>
      <c r="T22" s="91" t="s">
        <v>431</v>
      </c>
    </row>
    <row r="23" spans="11:20">
      <c r="K23">
        <f>L22+L23+L24+L25</f>
        <v>20.999999999999996</v>
      </c>
      <c r="L23">
        <f>R22*P22*N23*M23</f>
        <v>6.2999999999999989</v>
      </c>
      <c r="M23">
        <v>10</v>
      </c>
      <c r="N23" s="94">
        <v>0.3</v>
      </c>
      <c r="O23" t="s">
        <v>337</v>
      </c>
    </row>
    <row r="24" spans="11:20">
      <c r="L24">
        <f>R22*P22*N24*M24</f>
        <v>4.1999999999999993</v>
      </c>
      <c r="M24">
        <v>10</v>
      </c>
      <c r="N24" s="71">
        <v>0.2</v>
      </c>
      <c r="O24" t="s">
        <v>338</v>
      </c>
    </row>
    <row r="25" spans="11:20">
      <c r="L25">
        <f>R22*P22*N25*M25</f>
        <v>6.2999999999999989</v>
      </c>
      <c r="M25">
        <v>10</v>
      </c>
      <c r="N25" s="94">
        <v>0.3</v>
      </c>
      <c r="O25" t="s">
        <v>339</v>
      </c>
    </row>
    <row r="26" spans="11:20" s="91" customFormat="1">
      <c r="K26" s="91" t="s">
        <v>424</v>
      </c>
      <c r="L26" s="91">
        <f>R26*P26*N26*M26</f>
        <v>1</v>
      </c>
      <c r="M26" s="91">
        <v>10</v>
      </c>
      <c r="N26" s="95">
        <v>0.2</v>
      </c>
      <c r="O26" s="92" t="s">
        <v>433</v>
      </c>
      <c r="P26" s="91">
        <v>1</v>
      </c>
      <c r="Q26" s="91" t="s">
        <v>422</v>
      </c>
      <c r="R26" s="91">
        <v>0.5</v>
      </c>
      <c r="S26" s="91" t="s">
        <v>424</v>
      </c>
      <c r="T26" s="91" t="s">
        <v>429</v>
      </c>
    </row>
    <row r="27" spans="11:20">
      <c r="K27">
        <f>L26+L27+L28+L29</f>
        <v>5</v>
      </c>
      <c r="L27">
        <f>R26*P26*N27*M27</f>
        <v>1.5</v>
      </c>
      <c r="M27">
        <v>10</v>
      </c>
      <c r="N27" s="94">
        <v>0.3</v>
      </c>
      <c r="O27" t="s">
        <v>341</v>
      </c>
    </row>
    <row r="28" spans="11:20">
      <c r="L28">
        <f>R26*P26*N28*M28</f>
        <v>1</v>
      </c>
      <c r="M28">
        <v>10</v>
      </c>
      <c r="N28" s="71">
        <v>0.2</v>
      </c>
      <c r="O28" t="s">
        <v>342</v>
      </c>
    </row>
    <row r="29" spans="11:20">
      <c r="L29">
        <f>R26*P26*N29*M29</f>
        <v>1.5</v>
      </c>
      <c r="M29">
        <v>10</v>
      </c>
      <c r="N29" s="94">
        <v>0.3</v>
      </c>
      <c r="O29" t="s">
        <v>343</v>
      </c>
    </row>
    <row r="30" spans="11:20" s="91" customFormat="1">
      <c r="K30" s="91" t="s">
        <v>346</v>
      </c>
      <c r="L30" s="91">
        <f>R30*P30*N30*M30</f>
        <v>3.0000000000000004</v>
      </c>
      <c r="M30" s="91">
        <v>10</v>
      </c>
      <c r="N30" s="95">
        <v>0.2</v>
      </c>
      <c r="O30" s="92" t="s">
        <v>344</v>
      </c>
      <c r="P30" s="91">
        <v>1</v>
      </c>
      <c r="Q30" s="91" t="s">
        <v>345</v>
      </c>
      <c r="R30" s="91">
        <v>1.5</v>
      </c>
      <c r="S30" s="91" t="s">
        <v>346</v>
      </c>
      <c r="T30" s="91" t="s">
        <v>430</v>
      </c>
    </row>
    <row r="31" spans="11:20">
      <c r="K31">
        <f>L30+L31+L32+L33</f>
        <v>15</v>
      </c>
      <c r="L31">
        <f>R30*P30*N31*M31</f>
        <v>4.5</v>
      </c>
      <c r="M31">
        <v>10</v>
      </c>
      <c r="N31" s="94">
        <v>0.3</v>
      </c>
      <c r="O31" t="s">
        <v>347</v>
      </c>
    </row>
    <row r="32" spans="11:20">
      <c r="L32">
        <f>R30*N32*M32</f>
        <v>3.0000000000000004</v>
      </c>
      <c r="M32">
        <v>10</v>
      </c>
      <c r="N32" s="71">
        <v>0.2</v>
      </c>
      <c r="O32" t="s">
        <v>440</v>
      </c>
    </row>
    <row r="33" spans="8:20">
      <c r="L33">
        <f>R30*P30*N33*M33</f>
        <v>4.5</v>
      </c>
      <c r="M33">
        <v>10</v>
      </c>
      <c r="N33" s="94">
        <v>0.3</v>
      </c>
      <c r="O33" t="s">
        <v>446</v>
      </c>
    </row>
    <row r="34" spans="8:20" s="91" customFormat="1">
      <c r="K34" s="91" t="s">
        <v>425</v>
      </c>
      <c r="L34" s="91">
        <f>R34*P34*N34*M34</f>
        <v>3.0000000000000004</v>
      </c>
      <c r="M34" s="91">
        <v>10</v>
      </c>
      <c r="N34" s="95">
        <v>0.2</v>
      </c>
      <c r="O34" s="92" t="s">
        <v>439</v>
      </c>
      <c r="P34" s="91">
        <v>1</v>
      </c>
      <c r="Q34" s="91" t="s">
        <v>423</v>
      </c>
      <c r="R34" s="91">
        <v>1.5</v>
      </c>
      <c r="S34" s="91" t="s">
        <v>425</v>
      </c>
      <c r="T34" s="91" t="s">
        <v>432</v>
      </c>
    </row>
    <row r="35" spans="8:20">
      <c r="K35">
        <f>L34+L35+L36+L37</f>
        <v>15</v>
      </c>
      <c r="L35">
        <f>R34*P34*N35*M35</f>
        <v>4.5</v>
      </c>
      <c r="M35">
        <v>10</v>
      </c>
      <c r="N35" s="94">
        <v>0.3</v>
      </c>
      <c r="O35" t="s">
        <v>441</v>
      </c>
    </row>
    <row r="36" spans="8:20">
      <c r="L36">
        <f>R34*P34*N36*M36</f>
        <v>3.0000000000000004</v>
      </c>
      <c r="M36">
        <v>10</v>
      </c>
      <c r="N36" s="71">
        <v>0.2</v>
      </c>
      <c r="O36" t="s">
        <v>442</v>
      </c>
    </row>
    <row r="37" spans="8:20">
      <c r="L37">
        <f>R34*P34*N37*M37</f>
        <v>4.5</v>
      </c>
      <c r="M37">
        <v>10</v>
      </c>
      <c r="N37" s="94">
        <v>0.3</v>
      </c>
      <c r="O37" t="s">
        <v>447</v>
      </c>
    </row>
    <row r="38" spans="8:20">
      <c r="L38">
        <f>SUM(L2:L37)</f>
        <v>99.999999999999986</v>
      </c>
      <c r="N38">
        <f>SUM(N2:N37)</f>
        <v>9</v>
      </c>
      <c r="P38">
        <f>SUM(P2:P37)</f>
        <v>7</v>
      </c>
      <c r="R38">
        <f>SUM(R2:R37)</f>
        <v>10</v>
      </c>
    </row>
    <row r="41" spans="8:20" ht="15.75" thickBot="1"/>
    <row r="42" spans="8:20" ht="30.75" thickBot="1">
      <c r="H42" s="96" t="s">
        <v>356</v>
      </c>
      <c r="I42" s="97" t="s">
        <v>450</v>
      </c>
      <c r="J42" s="97" t="s">
        <v>451</v>
      </c>
    </row>
    <row r="43" spans="8:20" ht="107.25" customHeight="1">
      <c r="H43" s="517">
        <v>1</v>
      </c>
      <c r="I43" s="517" t="s">
        <v>452</v>
      </c>
      <c r="J43" s="519">
        <v>25</v>
      </c>
    </row>
    <row r="44" spans="8:20" ht="15.75" thickBot="1">
      <c r="H44" s="518"/>
      <c r="I44" s="518"/>
      <c r="J44" s="520"/>
    </row>
    <row r="45" spans="8:20" ht="153" customHeight="1">
      <c r="H45" s="517">
        <v>2</v>
      </c>
      <c r="I45" s="517" t="s">
        <v>453</v>
      </c>
      <c r="J45" s="519">
        <v>30</v>
      </c>
    </row>
    <row r="46" spans="8:20" ht="15.75" thickBot="1">
      <c r="H46" s="518"/>
      <c r="I46" s="518"/>
      <c r="J46" s="520"/>
    </row>
    <row r="47" spans="8:20" ht="153" customHeight="1">
      <c r="H47" s="517">
        <v>3</v>
      </c>
      <c r="I47" s="517" t="s">
        <v>454</v>
      </c>
      <c r="J47" s="519">
        <v>10</v>
      </c>
    </row>
    <row r="48" spans="8:20" ht="15.75" thickBot="1">
      <c r="H48" s="518"/>
      <c r="I48" s="518"/>
      <c r="J48" s="520"/>
    </row>
    <row r="49" spans="8:10" ht="215.25" customHeight="1">
      <c r="H49" s="517">
        <v>4</v>
      </c>
      <c r="I49" s="517" t="s">
        <v>455</v>
      </c>
      <c r="J49" s="519">
        <v>10</v>
      </c>
    </row>
    <row r="50" spans="8:10" ht="15.75" thickBot="1">
      <c r="H50" s="518"/>
      <c r="I50" s="518"/>
      <c r="J50" s="520"/>
    </row>
    <row r="51" spans="8:10" ht="31.5" thickBot="1">
      <c r="H51" s="99">
        <v>5</v>
      </c>
      <c r="I51" s="98" t="s">
        <v>456</v>
      </c>
      <c r="J51" s="98">
        <v>20</v>
      </c>
    </row>
    <row r="52" spans="8:10" ht="246.75" customHeight="1">
      <c r="H52" s="517">
        <v>6</v>
      </c>
      <c r="I52" s="517" t="s">
        <v>457</v>
      </c>
      <c r="J52" s="519">
        <v>10</v>
      </c>
    </row>
    <row r="53" spans="8:10" ht="15.75" thickBot="1">
      <c r="H53" s="518"/>
      <c r="I53" s="518"/>
      <c r="J53" s="520"/>
    </row>
    <row r="54" spans="8:10" ht="168" customHeight="1">
      <c r="H54" s="517">
        <v>7</v>
      </c>
      <c r="I54" s="517" t="s">
        <v>458</v>
      </c>
      <c r="J54" s="519">
        <v>10</v>
      </c>
    </row>
    <row r="55" spans="8:10" ht="15.75" thickBot="1">
      <c r="H55" s="518"/>
      <c r="I55" s="518"/>
      <c r="J55" s="520"/>
    </row>
  </sheetData>
  <mergeCells count="18">
    <mergeCell ref="H52:H53"/>
    <mergeCell ref="I52:I53"/>
    <mergeCell ref="J52:J53"/>
    <mergeCell ref="H54:H55"/>
    <mergeCell ref="I54:I55"/>
    <mergeCell ref="J54:J55"/>
    <mergeCell ref="H47:H48"/>
    <mergeCell ref="I47:I48"/>
    <mergeCell ref="J47:J48"/>
    <mergeCell ref="H49:H50"/>
    <mergeCell ref="I49:I50"/>
    <mergeCell ref="J49:J50"/>
    <mergeCell ref="H43:H44"/>
    <mergeCell ref="I43:I44"/>
    <mergeCell ref="J43:J44"/>
    <mergeCell ref="H45:H46"/>
    <mergeCell ref="I45:I46"/>
    <mergeCell ref="J45:J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topLeftCell="A13" workbookViewId="0">
      <selection activeCell="B8" sqref="B8"/>
    </sheetView>
  </sheetViews>
  <sheetFormatPr defaultRowHeight="15"/>
  <cols>
    <col min="1" max="1" width="6.28515625" style="82" customWidth="1"/>
    <col min="2" max="2" width="73" customWidth="1"/>
    <col min="5" max="5" width="22.140625" customWidth="1"/>
  </cols>
  <sheetData>
    <row r="1" spans="1:7">
      <c r="A1" s="522" t="s">
        <v>358</v>
      </c>
      <c r="B1" s="522"/>
      <c r="C1" s="522"/>
      <c r="D1" s="522"/>
      <c r="E1" s="522"/>
    </row>
    <row r="2" spans="1:7" ht="15" customHeight="1">
      <c r="A2" s="521" t="s">
        <v>356</v>
      </c>
      <c r="B2" s="521" t="s">
        <v>357</v>
      </c>
      <c r="C2" s="521" t="s">
        <v>105</v>
      </c>
      <c r="D2" s="521" t="s">
        <v>107</v>
      </c>
      <c r="E2" s="521" t="s">
        <v>362</v>
      </c>
      <c r="F2" s="83"/>
      <c r="G2" s="83"/>
    </row>
    <row r="3" spans="1:7" ht="15" customHeight="1">
      <c r="A3" s="521"/>
      <c r="B3" s="521"/>
      <c r="C3" s="521"/>
      <c r="D3" s="521"/>
      <c r="E3" s="521"/>
    </row>
    <row r="4" spans="1:7" ht="21">
      <c r="A4" s="86">
        <v>1</v>
      </c>
      <c r="B4" s="85" t="s">
        <v>268</v>
      </c>
      <c r="C4" s="71"/>
      <c r="D4" s="71"/>
      <c r="E4" s="71"/>
    </row>
    <row r="5" spans="1:7" ht="42">
      <c r="A5" s="86">
        <v>2</v>
      </c>
      <c r="B5" s="85" t="s">
        <v>272</v>
      </c>
      <c r="C5" s="71"/>
      <c r="D5" s="71"/>
      <c r="E5" s="71"/>
    </row>
    <row r="6" spans="1:7" ht="21">
      <c r="A6" s="86">
        <v>3</v>
      </c>
      <c r="B6" s="85" t="s">
        <v>359</v>
      </c>
      <c r="C6" s="71"/>
      <c r="D6" s="71"/>
      <c r="E6" s="71"/>
    </row>
    <row r="7" spans="1:7" ht="21">
      <c r="A7" s="86">
        <v>4</v>
      </c>
      <c r="B7" s="85" t="s">
        <v>360</v>
      </c>
      <c r="C7" s="71"/>
      <c r="D7" s="71"/>
      <c r="E7" s="71"/>
    </row>
    <row r="8" spans="1:7" ht="21">
      <c r="A8" s="86">
        <v>5</v>
      </c>
      <c r="B8" s="85" t="s">
        <v>361</v>
      </c>
      <c r="C8" s="71"/>
      <c r="D8" s="71"/>
      <c r="E8" s="71"/>
    </row>
    <row r="9" spans="1:7" ht="63">
      <c r="A9" s="86">
        <v>6</v>
      </c>
      <c r="B9" s="85" t="s">
        <v>278</v>
      </c>
      <c r="C9" s="71"/>
      <c r="D9" s="71"/>
      <c r="E9" s="71"/>
    </row>
    <row r="10" spans="1:7" ht="21">
      <c r="A10" s="86">
        <v>7</v>
      </c>
      <c r="B10" s="85" t="s">
        <v>29</v>
      </c>
      <c r="C10" s="71"/>
      <c r="D10" s="71"/>
      <c r="E10" s="71"/>
    </row>
    <row r="11" spans="1:7" ht="21">
      <c r="A11" s="86">
        <v>8</v>
      </c>
      <c r="B11" s="85" t="s">
        <v>58</v>
      </c>
      <c r="C11" s="71"/>
      <c r="D11" s="71"/>
      <c r="E11" s="71"/>
    </row>
    <row r="12" spans="1:7" ht="21">
      <c r="A12" s="86">
        <v>9</v>
      </c>
      <c r="B12" s="85" t="s">
        <v>61</v>
      </c>
      <c r="C12" s="71"/>
      <c r="D12" s="71"/>
      <c r="E12" s="71"/>
    </row>
    <row r="13" spans="1:7" ht="29.25" customHeight="1">
      <c r="A13" s="86">
        <v>10</v>
      </c>
      <c r="B13" s="85" t="s">
        <v>65</v>
      </c>
      <c r="C13" s="84"/>
      <c r="D13" s="84"/>
      <c r="E13" s="71"/>
    </row>
    <row r="14" spans="1:7" ht="42">
      <c r="A14" s="86">
        <v>11</v>
      </c>
      <c r="B14" s="85" t="s">
        <v>66</v>
      </c>
      <c r="C14" s="84"/>
      <c r="D14" s="84"/>
      <c r="E14" s="71"/>
    </row>
    <row r="15" spans="1:7" ht="42">
      <c r="A15" s="86">
        <v>12</v>
      </c>
      <c r="B15" s="85" t="s">
        <v>313</v>
      </c>
      <c r="C15" s="84"/>
      <c r="D15" s="84"/>
      <c r="E15" s="71"/>
    </row>
    <row r="16" spans="1:7" ht="21">
      <c r="A16" s="86">
        <v>13</v>
      </c>
      <c r="B16" s="85" t="s">
        <v>82</v>
      </c>
      <c r="C16" s="84"/>
      <c r="D16" s="84"/>
      <c r="E16" s="71"/>
    </row>
    <row r="17" spans="1:5" ht="21">
      <c r="A17" s="86">
        <v>14</v>
      </c>
      <c r="B17" s="85" t="s">
        <v>83</v>
      </c>
      <c r="C17" s="84"/>
      <c r="D17" s="84"/>
      <c r="E17" s="71"/>
    </row>
    <row r="18" spans="1:5" ht="21">
      <c r="A18" s="86">
        <v>15</v>
      </c>
      <c r="B18" s="85" t="s">
        <v>314</v>
      </c>
      <c r="C18" s="84"/>
      <c r="D18" s="84"/>
      <c r="E18" s="71"/>
    </row>
    <row r="19" spans="1:5" ht="21">
      <c r="A19" s="86">
        <v>16</v>
      </c>
      <c r="B19" s="85" t="s">
        <v>460</v>
      </c>
      <c r="C19" s="71"/>
      <c r="D19" s="71"/>
      <c r="E19" s="71"/>
    </row>
    <row r="20" spans="1:5" ht="21">
      <c r="A20" s="86">
        <v>17</v>
      </c>
      <c r="B20" s="85" t="s">
        <v>459</v>
      </c>
      <c r="C20" s="71"/>
      <c r="D20" s="71"/>
      <c r="E20" s="71"/>
    </row>
    <row r="21" spans="1:5">
      <c r="B21">
        <v>190</v>
      </c>
    </row>
    <row r="22" spans="1:5" ht="21">
      <c r="B22" s="100" t="s">
        <v>482</v>
      </c>
    </row>
    <row r="23" spans="1:5" ht="21">
      <c r="B23" s="100" t="s">
        <v>483</v>
      </c>
    </row>
  </sheetData>
  <mergeCells count="6">
    <mergeCell ref="B2:B3"/>
    <mergeCell ref="A2:A3"/>
    <mergeCell ref="A1:E1"/>
    <mergeCell ref="C2:C3"/>
    <mergeCell ref="D2:D3"/>
    <mergeCell ref="E2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workbookViewId="0">
      <selection activeCell="E23" sqref="E23"/>
    </sheetView>
  </sheetViews>
  <sheetFormatPr defaultRowHeight="15"/>
  <cols>
    <col min="1" max="1" width="26" customWidth="1"/>
    <col min="2" max="2" width="20.42578125" customWidth="1"/>
    <col min="3" max="3" width="20.28515625" customWidth="1"/>
    <col min="4" max="4" width="17.140625" customWidth="1"/>
    <col min="5" max="5" width="20.7109375" customWidth="1"/>
    <col min="6" max="6" width="23.42578125" customWidth="1"/>
  </cols>
  <sheetData>
    <row r="1" spans="1:12">
      <c r="A1" s="524" t="s">
        <v>386</v>
      </c>
      <c r="B1" s="524"/>
      <c r="C1" s="524"/>
      <c r="D1" s="524"/>
      <c r="E1" s="524"/>
      <c r="F1" s="525"/>
    </row>
    <row r="2" spans="1:12" ht="25.5">
      <c r="A2" s="523" t="s">
        <v>365</v>
      </c>
      <c r="B2" s="523"/>
      <c r="C2" s="523" t="s">
        <v>364</v>
      </c>
      <c r="D2" s="523"/>
      <c r="E2" s="523" t="s">
        <v>363</v>
      </c>
      <c r="F2" s="523"/>
    </row>
    <row r="3" spans="1:12" ht="48" customHeight="1">
      <c r="A3" s="523"/>
      <c r="B3" s="523"/>
      <c r="C3" s="88" t="s">
        <v>378</v>
      </c>
      <c r="D3" s="88" t="s">
        <v>379</v>
      </c>
      <c r="E3" s="88" t="s">
        <v>378</v>
      </c>
      <c r="F3" s="88" t="s">
        <v>379</v>
      </c>
    </row>
    <row r="4" spans="1:12" ht="35.25" customHeight="1">
      <c r="A4" s="523" t="s">
        <v>366</v>
      </c>
      <c r="B4" s="88" t="s">
        <v>376</v>
      </c>
      <c r="C4" s="89"/>
      <c r="D4" s="89"/>
      <c r="E4" s="89"/>
      <c r="F4" s="89"/>
    </row>
    <row r="5" spans="1:12" ht="23.25" customHeight="1">
      <c r="A5" s="523"/>
      <c r="B5" s="88" t="s">
        <v>377</v>
      </c>
      <c r="C5" s="89"/>
      <c r="D5" s="89"/>
      <c r="E5" s="89"/>
      <c r="F5" s="89"/>
    </row>
    <row r="6" spans="1:12" ht="24" customHeight="1">
      <c r="A6" s="523" t="s">
        <v>380</v>
      </c>
      <c r="B6" s="88" t="s">
        <v>376</v>
      </c>
      <c r="C6" s="89"/>
      <c r="D6" s="89"/>
      <c r="E6" s="89"/>
      <c r="F6" s="89"/>
    </row>
    <row r="7" spans="1:12" ht="29.25" customHeight="1">
      <c r="A7" s="523"/>
      <c r="B7" s="88" t="s">
        <v>377</v>
      </c>
      <c r="C7" s="89"/>
      <c r="D7" s="89"/>
      <c r="E7" s="89"/>
      <c r="F7" s="89"/>
    </row>
    <row r="8" spans="1:12" ht="23.25" customHeight="1">
      <c r="A8" s="523" t="s">
        <v>367</v>
      </c>
      <c r="B8" s="88" t="s">
        <v>376</v>
      </c>
      <c r="C8" s="89"/>
      <c r="D8" s="89"/>
      <c r="E8" s="89"/>
      <c r="F8" s="89"/>
    </row>
    <row r="9" spans="1:12" ht="25.5">
      <c r="A9" s="523"/>
      <c r="B9" s="88" t="s">
        <v>377</v>
      </c>
      <c r="C9" s="89"/>
      <c r="D9" s="89"/>
      <c r="E9" s="89"/>
      <c r="F9" s="89"/>
    </row>
    <row r="10" spans="1:12" ht="30" customHeight="1">
      <c r="A10" s="523" t="s">
        <v>369</v>
      </c>
      <c r="B10" s="88" t="s">
        <v>376</v>
      </c>
      <c r="C10" s="89"/>
      <c r="D10" s="89"/>
      <c r="E10" s="89"/>
      <c r="F10" s="89"/>
    </row>
    <row r="11" spans="1:12" ht="39.75" customHeight="1">
      <c r="A11" s="523"/>
      <c r="B11" s="88" t="s">
        <v>377</v>
      </c>
      <c r="C11" s="89"/>
      <c r="D11" s="89"/>
      <c r="E11" s="89"/>
      <c r="F11" s="89"/>
    </row>
    <row r="12" spans="1:12" ht="27" customHeight="1">
      <c r="A12" s="523" t="s">
        <v>370</v>
      </c>
      <c r="B12" s="88" t="s">
        <v>372</v>
      </c>
      <c r="C12" s="89"/>
      <c r="D12" s="89"/>
      <c r="E12" s="89"/>
      <c r="F12" s="89"/>
    </row>
    <row r="13" spans="1:12" ht="27" customHeight="1">
      <c r="A13" s="523"/>
      <c r="B13" s="88" t="s">
        <v>373</v>
      </c>
      <c r="C13" s="89"/>
      <c r="D13" s="89"/>
      <c r="E13" s="89"/>
      <c r="F13" s="89"/>
      <c r="L13" s="87"/>
    </row>
    <row r="14" spans="1:12" ht="25.5">
      <c r="A14" s="523" t="s">
        <v>368</v>
      </c>
      <c r="B14" s="88" t="s">
        <v>372</v>
      </c>
      <c r="C14" s="89"/>
      <c r="D14" s="89"/>
      <c r="E14" s="89"/>
      <c r="F14" s="89"/>
    </row>
    <row r="15" spans="1:12" ht="25.5">
      <c r="A15" s="523"/>
      <c r="B15" s="88" t="s">
        <v>373</v>
      </c>
      <c r="C15" s="89"/>
      <c r="D15" s="89"/>
      <c r="E15" s="89"/>
      <c r="F15" s="89"/>
    </row>
    <row r="16" spans="1:12" ht="25.5">
      <c r="A16" s="523" t="s">
        <v>374</v>
      </c>
      <c r="B16" s="88" t="s">
        <v>372</v>
      </c>
      <c r="C16" s="89"/>
      <c r="D16" s="89"/>
      <c r="E16" s="89"/>
      <c r="F16" s="89"/>
    </row>
    <row r="17" spans="1:6" ht="25.5">
      <c r="A17" s="523"/>
      <c r="B17" s="88" t="s">
        <v>373</v>
      </c>
      <c r="C17" s="89"/>
      <c r="D17" s="89"/>
      <c r="E17" s="89"/>
      <c r="F17" s="89"/>
    </row>
    <row r="18" spans="1:6" ht="23.25" customHeight="1">
      <c r="A18" s="523" t="s">
        <v>375</v>
      </c>
      <c r="B18" s="523"/>
      <c r="C18" s="89"/>
      <c r="D18" s="89"/>
      <c r="E18" s="89"/>
      <c r="F18" s="89"/>
    </row>
    <row r="19" spans="1:6" ht="25.5">
      <c r="A19" s="523" t="s">
        <v>371</v>
      </c>
      <c r="B19" s="523"/>
      <c r="C19" s="89"/>
      <c r="D19" s="89"/>
      <c r="E19" s="89"/>
      <c r="F19" s="89"/>
    </row>
    <row r="20" spans="1:6" ht="25.5">
      <c r="A20" s="523" t="s">
        <v>385</v>
      </c>
      <c r="B20" s="523"/>
      <c r="C20" s="89"/>
      <c r="D20" s="89"/>
      <c r="E20" s="89"/>
      <c r="F20" s="89"/>
    </row>
    <row r="21" spans="1:6" ht="25.5">
      <c r="A21" s="523" t="s">
        <v>381</v>
      </c>
      <c r="B21" s="523"/>
      <c r="C21" s="89"/>
      <c r="D21" s="89"/>
      <c r="E21" s="89"/>
      <c r="F21" s="89"/>
    </row>
    <row r="22" spans="1:6" ht="25.5">
      <c r="A22" s="523" t="s">
        <v>382</v>
      </c>
      <c r="B22" s="523"/>
      <c r="C22" s="89"/>
      <c r="D22" s="89"/>
      <c r="E22" s="89"/>
      <c r="F22" s="89"/>
    </row>
    <row r="23" spans="1:6" ht="25.5">
      <c r="A23" s="523" t="s">
        <v>383</v>
      </c>
      <c r="B23" s="523"/>
      <c r="C23" s="89"/>
      <c r="D23" s="89"/>
      <c r="E23" s="89"/>
      <c r="F23" s="89"/>
    </row>
    <row r="24" spans="1:6" ht="25.5">
      <c r="A24" s="523" t="s">
        <v>384</v>
      </c>
      <c r="B24" s="523"/>
      <c r="C24" s="89"/>
      <c r="D24" s="89"/>
      <c r="E24" s="89"/>
      <c r="F24" s="89"/>
    </row>
    <row r="25" spans="1:6" ht="25.5">
      <c r="A25" s="523" t="s">
        <v>394</v>
      </c>
      <c r="B25" s="523"/>
    </row>
  </sheetData>
  <mergeCells count="19">
    <mergeCell ref="A14:A15"/>
    <mergeCell ref="A19:B19"/>
    <mergeCell ref="A22:B22"/>
    <mergeCell ref="A23:B23"/>
    <mergeCell ref="A24:B24"/>
    <mergeCell ref="A21:B21"/>
    <mergeCell ref="A25:B25"/>
    <mergeCell ref="A1:F1"/>
    <mergeCell ref="A2:B3"/>
    <mergeCell ref="C2:D2"/>
    <mergeCell ref="E2:F2"/>
    <mergeCell ref="A20:B20"/>
    <mergeCell ref="A6:A7"/>
    <mergeCell ref="A16:A17"/>
    <mergeCell ref="A18:B18"/>
    <mergeCell ref="A4:A5"/>
    <mergeCell ref="A8:A9"/>
    <mergeCell ref="A10:A11"/>
    <mergeCell ref="A12:A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rightToLeft="1" tabSelected="1" topLeftCell="M1" zoomScale="55" zoomScaleNormal="55" workbookViewId="0">
      <pane ySplit="1" topLeftCell="A44" activePane="bottomLeft" state="frozen"/>
      <selection pane="bottomLeft" activeCell="L8" sqref="L8"/>
    </sheetView>
  </sheetViews>
  <sheetFormatPr defaultRowHeight="21"/>
  <cols>
    <col min="1" max="1" width="18.140625" style="338" customWidth="1"/>
    <col min="2" max="2" width="14.5703125" style="338" customWidth="1"/>
    <col min="3" max="3" width="24.42578125" style="339" customWidth="1"/>
    <col min="4" max="4" width="24.42578125" style="340" customWidth="1"/>
    <col min="5" max="5" width="14.140625" style="339" customWidth="1"/>
    <col min="6" max="6" width="12.7109375" style="339" customWidth="1"/>
    <col min="7" max="8" width="21.7109375" style="341" customWidth="1"/>
    <col min="9" max="9" width="15.7109375" style="342" customWidth="1"/>
    <col min="10" max="10" width="29" style="339" customWidth="1"/>
    <col min="11" max="11" width="22.42578125" style="339" customWidth="1"/>
    <col min="12" max="12" width="29" style="339" customWidth="1"/>
    <col min="13" max="13" width="29" style="343" customWidth="1"/>
    <col min="14" max="14" width="19.28515625" style="339" customWidth="1"/>
    <col min="15" max="15" width="29" style="339" customWidth="1"/>
    <col min="16" max="16" width="23.28515625" style="339" customWidth="1"/>
    <col min="17" max="17" width="16.7109375" style="339" customWidth="1"/>
    <col min="18" max="18" width="23" style="339" customWidth="1"/>
    <col min="19" max="20" width="20.7109375" style="344" customWidth="1"/>
    <col min="21" max="21" width="23" style="339" customWidth="1"/>
    <col min="22" max="22" width="48.28515625" style="345" customWidth="1"/>
    <col min="23" max="23" width="24" style="337" customWidth="1"/>
    <col min="24" max="24" width="25.5703125" style="337" customWidth="1"/>
    <col min="25" max="25" width="9.140625" style="337"/>
    <col min="26" max="16384" width="9.140625" style="336"/>
  </cols>
  <sheetData>
    <row r="1" spans="1:25" s="335" customFormat="1" ht="31.5">
      <c r="A1" s="301" t="s">
        <v>983</v>
      </c>
      <c r="B1" s="302" t="s">
        <v>998</v>
      </c>
      <c r="C1" s="303" t="s">
        <v>986</v>
      </c>
      <c r="D1" s="302" t="s">
        <v>1026</v>
      </c>
      <c r="E1" s="304" t="s">
        <v>794</v>
      </c>
      <c r="F1" s="304" t="s">
        <v>351</v>
      </c>
      <c r="G1" s="304" t="s">
        <v>641</v>
      </c>
      <c r="H1" s="304" t="s">
        <v>795</v>
      </c>
      <c r="I1" s="305" t="s">
        <v>86</v>
      </c>
      <c r="J1" s="304" t="s">
        <v>1001</v>
      </c>
      <c r="K1" s="304" t="s">
        <v>880</v>
      </c>
      <c r="L1" s="304" t="s">
        <v>886</v>
      </c>
      <c r="M1" s="305" t="s">
        <v>895</v>
      </c>
      <c r="N1" s="304" t="s">
        <v>1002</v>
      </c>
      <c r="O1" s="304" t="s">
        <v>894</v>
      </c>
      <c r="P1" s="306" t="s">
        <v>1003</v>
      </c>
      <c r="Q1" s="305" t="s">
        <v>759</v>
      </c>
      <c r="R1" s="301" t="s">
        <v>731</v>
      </c>
      <c r="S1" s="305" t="s">
        <v>1004</v>
      </c>
      <c r="T1" s="305" t="s">
        <v>875</v>
      </c>
      <c r="U1" s="305" t="s">
        <v>874</v>
      </c>
      <c r="V1" s="324" t="s">
        <v>536</v>
      </c>
      <c r="W1" s="359"/>
      <c r="X1" s="359"/>
      <c r="Y1" s="359"/>
    </row>
    <row r="2" spans="1:25" ht="28.5" customHeight="1">
      <c r="A2" s="529" t="s">
        <v>984</v>
      </c>
      <c r="B2" s="529">
        <v>0.1</v>
      </c>
      <c r="C2" s="535" t="s">
        <v>884</v>
      </c>
      <c r="D2" s="528" t="s">
        <v>987</v>
      </c>
      <c r="E2" s="535">
        <v>1</v>
      </c>
      <c r="F2" s="535" t="s">
        <v>317</v>
      </c>
      <c r="G2" s="535" t="s">
        <v>1005</v>
      </c>
      <c r="H2" s="535">
        <v>1</v>
      </c>
      <c r="I2" s="536" t="s">
        <v>316</v>
      </c>
      <c r="J2" s="533" t="s">
        <v>633</v>
      </c>
      <c r="K2" s="527"/>
      <c r="L2" s="527" t="s">
        <v>760</v>
      </c>
      <c r="M2" s="527" t="s">
        <v>1031</v>
      </c>
      <c r="N2" s="527" t="s">
        <v>808</v>
      </c>
      <c r="O2" s="527" t="s">
        <v>1032</v>
      </c>
      <c r="P2" s="527"/>
      <c r="Q2" s="527">
        <v>0.8</v>
      </c>
      <c r="R2" s="527" t="s">
        <v>696</v>
      </c>
      <c r="S2" s="537" t="s">
        <v>1043</v>
      </c>
      <c r="T2" s="537"/>
      <c r="U2" s="527">
        <v>0.9</v>
      </c>
      <c r="V2" s="534">
        <f>B2*E2*H2*P2*Q2*T2*U2</f>
        <v>0</v>
      </c>
      <c r="W2" s="531"/>
    </row>
    <row r="3" spans="1:25" ht="46.5" customHeight="1">
      <c r="A3" s="529"/>
      <c r="B3" s="529"/>
      <c r="C3" s="535"/>
      <c r="D3" s="528"/>
      <c r="E3" s="535"/>
      <c r="F3" s="535"/>
      <c r="G3" s="535"/>
      <c r="H3" s="535"/>
      <c r="I3" s="536"/>
      <c r="J3" s="533"/>
      <c r="K3" s="527"/>
      <c r="L3" s="527"/>
      <c r="M3" s="527"/>
      <c r="N3" s="527"/>
      <c r="O3" s="527"/>
      <c r="P3" s="527"/>
      <c r="Q3" s="527"/>
      <c r="R3" s="527"/>
      <c r="S3" s="537"/>
      <c r="T3" s="537"/>
      <c r="U3" s="527"/>
      <c r="V3" s="534"/>
      <c r="W3" s="531"/>
    </row>
    <row r="4" spans="1:25" ht="122.25" customHeight="1">
      <c r="A4" s="529"/>
      <c r="B4" s="529"/>
      <c r="C4" s="535"/>
      <c r="D4" s="528"/>
      <c r="E4" s="535"/>
      <c r="F4" s="535"/>
      <c r="G4" s="535"/>
      <c r="H4" s="535"/>
      <c r="I4" s="347" t="s">
        <v>393</v>
      </c>
      <c r="J4" s="362" t="s">
        <v>500</v>
      </c>
      <c r="K4" s="362"/>
      <c r="L4" s="347" t="s">
        <v>935</v>
      </c>
      <c r="M4" s="348" t="s">
        <v>934</v>
      </c>
      <c r="N4" s="348" t="s">
        <v>810</v>
      </c>
      <c r="O4" s="348" t="s">
        <v>1033</v>
      </c>
      <c r="P4" s="348"/>
      <c r="Q4" s="363">
        <v>0.2</v>
      </c>
      <c r="R4" s="363"/>
      <c r="S4" s="364" t="s">
        <v>879</v>
      </c>
      <c r="T4" s="365"/>
      <c r="U4" s="363">
        <v>0.1</v>
      </c>
      <c r="V4" s="349">
        <f>B2*E2*H2*P4*Q4*T4*U4</f>
        <v>0</v>
      </c>
    </row>
    <row r="5" spans="1:25" ht="74.25" customHeight="1">
      <c r="A5" s="529"/>
      <c r="B5" s="545">
        <v>0.5</v>
      </c>
      <c r="C5" s="546" t="s">
        <v>988</v>
      </c>
      <c r="D5" s="547" t="s">
        <v>989</v>
      </c>
      <c r="E5" s="526">
        <v>1</v>
      </c>
      <c r="F5" s="526" t="s">
        <v>319</v>
      </c>
      <c r="G5" s="526" t="s">
        <v>28</v>
      </c>
      <c r="H5" s="526">
        <v>0.3</v>
      </c>
      <c r="I5" s="296" t="s">
        <v>438</v>
      </c>
      <c r="J5" s="225" t="s">
        <v>1025</v>
      </c>
      <c r="K5" s="225"/>
      <c r="L5" s="350" t="s">
        <v>1035</v>
      </c>
      <c r="M5" s="225" t="s">
        <v>892</v>
      </c>
      <c r="N5" s="225" t="s">
        <v>807</v>
      </c>
      <c r="O5" s="225" t="s">
        <v>897</v>
      </c>
      <c r="P5" s="225"/>
      <c r="Q5" s="225">
        <v>0.1</v>
      </c>
      <c r="R5" s="530" t="s">
        <v>791</v>
      </c>
      <c r="S5" s="532" t="s">
        <v>1042</v>
      </c>
      <c r="T5" s="532"/>
      <c r="U5" s="530">
        <v>0.15</v>
      </c>
      <c r="V5" s="325">
        <f>B5*E5*H5*P5*Q5*T5*U5</f>
        <v>0</v>
      </c>
    </row>
    <row r="6" spans="1:25" ht="84" customHeight="1">
      <c r="A6" s="529"/>
      <c r="B6" s="545"/>
      <c r="C6" s="546"/>
      <c r="D6" s="547"/>
      <c r="E6" s="526"/>
      <c r="F6" s="526"/>
      <c r="G6" s="526"/>
      <c r="H6" s="526"/>
      <c r="I6" s="296" t="s">
        <v>321</v>
      </c>
      <c r="J6" s="350" t="s">
        <v>1034</v>
      </c>
      <c r="K6" s="225"/>
      <c r="L6" s="225" t="s">
        <v>891</v>
      </c>
      <c r="M6" s="225" t="s">
        <v>893</v>
      </c>
      <c r="N6" s="225" t="s">
        <v>806</v>
      </c>
      <c r="O6" s="225" t="s">
        <v>898</v>
      </c>
      <c r="P6" s="225"/>
      <c r="Q6" s="225">
        <v>0.4</v>
      </c>
      <c r="R6" s="530"/>
      <c r="S6" s="532"/>
      <c r="T6" s="532"/>
      <c r="U6" s="530"/>
      <c r="V6" s="325">
        <f>B5*E5*H5*P6*Q6*T5*U5</f>
        <v>0</v>
      </c>
    </row>
    <row r="7" spans="1:25" ht="74.25" customHeight="1">
      <c r="A7" s="529"/>
      <c r="B7" s="545"/>
      <c r="C7" s="546"/>
      <c r="D7" s="547"/>
      <c r="E7" s="526"/>
      <c r="F7" s="526"/>
      <c r="G7" s="526"/>
      <c r="H7" s="526"/>
      <c r="I7" s="296" t="s">
        <v>322</v>
      </c>
      <c r="J7" s="225" t="s">
        <v>549</v>
      </c>
      <c r="K7" s="225"/>
      <c r="L7" s="225" t="s">
        <v>890</v>
      </c>
      <c r="M7" s="225" t="s">
        <v>899</v>
      </c>
      <c r="N7" s="225" t="s">
        <v>808</v>
      </c>
      <c r="O7" s="225" t="s">
        <v>901</v>
      </c>
      <c r="P7" s="225"/>
      <c r="Q7" s="225">
        <v>0.1</v>
      </c>
      <c r="R7" s="530"/>
      <c r="S7" s="532"/>
      <c r="T7" s="532"/>
      <c r="U7" s="530"/>
      <c r="V7" s="325">
        <f>B5*E5*H5*P7*Q7*T5*U5</f>
        <v>0</v>
      </c>
    </row>
    <row r="8" spans="1:25" ht="87.75" customHeight="1">
      <c r="A8" s="529"/>
      <c r="B8" s="545"/>
      <c r="C8" s="546"/>
      <c r="D8" s="547"/>
      <c r="E8" s="526"/>
      <c r="F8" s="526"/>
      <c r="G8" s="526"/>
      <c r="H8" s="526"/>
      <c r="I8" s="296" t="s">
        <v>323</v>
      </c>
      <c r="J8" s="225" t="s">
        <v>709</v>
      </c>
      <c r="K8" s="225"/>
      <c r="L8" s="225" t="s">
        <v>896</v>
      </c>
      <c r="M8" s="225" t="s">
        <v>900</v>
      </c>
      <c r="N8" s="225" t="s">
        <v>813</v>
      </c>
      <c r="O8" s="225" t="s">
        <v>902</v>
      </c>
      <c r="P8" s="225"/>
      <c r="Q8" s="225">
        <v>0.4</v>
      </c>
      <c r="R8" s="530"/>
      <c r="S8" s="532"/>
      <c r="T8" s="532"/>
      <c r="U8" s="530"/>
      <c r="V8" s="325">
        <f>B5*E5*H5*P8*Q8*T5*U5</f>
        <v>0</v>
      </c>
    </row>
    <row r="9" spans="1:25" ht="74.25" customHeight="1">
      <c r="A9" s="529"/>
      <c r="B9" s="545"/>
      <c r="C9" s="546"/>
      <c r="D9" s="547"/>
      <c r="E9" s="526"/>
      <c r="F9" s="526" t="s">
        <v>325</v>
      </c>
      <c r="G9" s="526" t="s">
        <v>647</v>
      </c>
      <c r="H9" s="526">
        <v>0.2</v>
      </c>
      <c r="I9" s="296" t="s">
        <v>324</v>
      </c>
      <c r="J9" s="225" t="s">
        <v>1006</v>
      </c>
      <c r="K9" s="225"/>
      <c r="L9" s="227" t="s">
        <v>1055</v>
      </c>
      <c r="M9" s="225" t="s">
        <v>903</v>
      </c>
      <c r="N9" s="225" t="s">
        <v>808</v>
      </c>
      <c r="O9" s="225" t="s">
        <v>904</v>
      </c>
      <c r="P9" s="225"/>
      <c r="Q9" s="225">
        <v>0.1</v>
      </c>
      <c r="R9" s="526" t="s">
        <v>792</v>
      </c>
      <c r="S9" s="532" t="s">
        <v>881</v>
      </c>
      <c r="T9" s="532"/>
      <c r="U9" s="530">
        <v>0.15</v>
      </c>
      <c r="V9" s="325">
        <f>B5*E5*H9*P9*Q9*T9*U9</f>
        <v>0</v>
      </c>
    </row>
    <row r="10" spans="1:25" ht="89.25" customHeight="1">
      <c r="A10" s="529"/>
      <c r="B10" s="545"/>
      <c r="C10" s="546"/>
      <c r="D10" s="547"/>
      <c r="E10" s="526"/>
      <c r="F10" s="526"/>
      <c r="G10" s="526"/>
      <c r="H10" s="526"/>
      <c r="I10" s="296" t="s">
        <v>326</v>
      </c>
      <c r="J10" s="225" t="s">
        <v>1007</v>
      </c>
      <c r="K10" s="225"/>
      <c r="L10" s="225" t="s">
        <v>906</v>
      </c>
      <c r="M10" s="225" t="s">
        <v>907</v>
      </c>
      <c r="N10" s="225" t="s">
        <v>806</v>
      </c>
      <c r="O10" s="225" t="s">
        <v>908</v>
      </c>
      <c r="P10" s="225"/>
      <c r="Q10" s="225">
        <v>0.5</v>
      </c>
      <c r="R10" s="526"/>
      <c r="S10" s="532"/>
      <c r="T10" s="532"/>
      <c r="U10" s="530"/>
      <c r="V10" s="325">
        <f>B5*E5*H9*P10*Q10*T9*U9</f>
        <v>0</v>
      </c>
    </row>
    <row r="11" spans="1:25" ht="116.25" customHeight="1">
      <c r="A11" s="529"/>
      <c r="B11" s="545"/>
      <c r="C11" s="546"/>
      <c r="D11" s="547"/>
      <c r="E11" s="526"/>
      <c r="F11" s="526"/>
      <c r="G11" s="526"/>
      <c r="H11" s="526"/>
      <c r="I11" s="296" t="s">
        <v>327</v>
      </c>
      <c r="J11" s="225" t="s">
        <v>1016</v>
      </c>
      <c r="K11" s="314"/>
      <c r="L11" s="225" t="s">
        <v>905</v>
      </c>
      <c r="M11" s="225" t="s">
        <v>909</v>
      </c>
      <c r="N11" s="225" t="s">
        <v>813</v>
      </c>
      <c r="O11" s="225" t="s">
        <v>910</v>
      </c>
      <c r="P11" s="225"/>
      <c r="Q11" s="225">
        <v>0.4</v>
      </c>
      <c r="R11" s="526"/>
      <c r="S11" s="532"/>
      <c r="T11" s="532"/>
      <c r="U11" s="530"/>
      <c r="V11" s="325">
        <f>B5*E5*H9*P11*Q11*T9*U9</f>
        <v>0</v>
      </c>
    </row>
    <row r="12" spans="1:25" ht="108" customHeight="1">
      <c r="A12" s="529"/>
      <c r="B12" s="545"/>
      <c r="C12" s="546"/>
      <c r="D12" s="547"/>
      <c r="E12" s="526"/>
      <c r="F12" s="526" t="s">
        <v>646</v>
      </c>
      <c r="G12" s="526" t="s">
        <v>648</v>
      </c>
      <c r="H12" s="526">
        <v>0.4</v>
      </c>
      <c r="I12" s="296" t="s">
        <v>653</v>
      </c>
      <c r="J12" s="227" t="s">
        <v>1054</v>
      </c>
      <c r="K12" s="314"/>
      <c r="L12" s="225" t="s">
        <v>911</v>
      </c>
      <c r="M12" s="225" t="s">
        <v>1000</v>
      </c>
      <c r="N12" s="225" t="s">
        <v>808</v>
      </c>
      <c r="O12" s="225" t="s">
        <v>912</v>
      </c>
      <c r="P12" s="225"/>
      <c r="Q12" s="225">
        <v>0.1</v>
      </c>
      <c r="R12" s="538" t="s">
        <v>793</v>
      </c>
      <c r="S12" s="541" t="s">
        <v>1044</v>
      </c>
      <c r="T12" s="541"/>
      <c r="U12" s="526">
        <v>0.2</v>
      </c>
      <c r="V12" s="325">
        <f>B5*E5*H12*P12*Q12*T12*U12</f>
        <v>0</v>
      </c>
    </row>
    <row r="13" spans="1:25" ht="100.5" customHeight="1">
      <c r="A13" s="529"/>
      <c r="B13" s="545"/>
      <c r="C13" s="546"/>
      <c r="D13" s="547"/>
      <c r="E13" s="526"/>
      <c r="F13" s="526"/>
      <c r="G13" s="526"/>
      <c r="H13" s="526"/>
      <c r="I13" s="296" t="s">
        <v>654</v>
      </c>
      <c r="J13" s="225" t="s">
        <v>1008</v>
      </c>
      <c r="K13" s="225"/>
      <c r="L13" s="225" t="s">
        <v>1017</v>
      </c>
      <c r="M13" s="225" t="s">
        <v>913</v>
      </c>
      <c r="N13" s="225" t="s">
        <v>807</v>
      </c>
      <c r="O13" s="350" t="s">
        <v>1039</v>
      </c>
      <c r="P13" s="225"/>
      <c r="Q13" s="225">
        <v>0.1</v>
      </c>
      <c r="R13" s="538"/>
      <c r="S13" s="541"/>
      <c r="T13" s="541"/>
      <c r="U13" s="526"/>
      <c r="V13" s="325">
        <f>B5*E5*H12*P13*Q13*T12*U12</f>
        <v>0</v>
      </c>
    </row>
    <row r="14" spans="1:25" ht="86.25" customHeight="1">
      <c r="A14" s="529"/>
      <c r="B14" s="545"/>
      <c r="C14" s="546"/>
      <c r="D14" s="547"/>
      <c r="E14" s="526"/>
      <c r="F14" s="526"/>
      <c r="G14" s="526"/>
      <c r="H14" s="526"/>
      <c r="I14" s="296" t="s">
        <v>655</v>
      </c>
      <c r="J14" s="225" t="s">
        <v>1009</v>
      </c>
      <c r="K14" s="225"/>
      <c r="L14" s="225" t="s">
        <v>914</v>
      </c>
      <c r="M14" s="225" t="s">
        <v>915</v>
      </c>
      <c r="N14" s="225" t="s">
        <v>806</v>
      </c>
      <c r="O14" s="225" t="s">
        <v>916</v>
      </c>
      <c r="P14" s="225"/>
      <c r="Q14" s="225">
        <v>0.2</v>
      </c>
      <c r="R14" s="538"/>
      <c r="S14" s="541"/>
      <c r="T14" s="541"/>
      <c r="U14" s="526"/>
      <c r="V14" s="325">
        <f>B5*E5*H12*P14*Q14*T12*U12</f>
        <v>0</v>
      </c>
    </row>
    <row r="15" spans="1:25" ht="84" customHeight="1">
      <c r="A15" s="529"/>
      <c r="B15" s="545"/>
      <c r="C15" s="546"/>
      <c r="D15" s="547"/>
      <c r="E15" s="526"/>
      <c r="F15" s="526"/>
      <c r="G15" s="526"/>
      <c r="H15" s="526"/>
      <c r="I15" s="296" t="s">
        <v>657</v>
      </c>
      <c r="J15" s="225" t="s">
        <v>1010</v>
      </c>
      <c r="K15" s="225"/>
      <c r="L15" s="225" t="s">
        <v>917</v>
      </c>
      <c r="M15" s="225" t="s">
        <v>918</v>
      </c>
      <c r="N15" s="225" t="s">
        <v>889</v>
      </c>
      <c r="O15" s="227" t="s">
        <v>1028</v>
      </c>
      <c r="P15" s="225"/>
      <c r="Q15" s="225">
        <v>0.2</v>
      </c>
      <c r="R15" s="538"/>
      <c r="S15" s="541"/>
      <c r="T15" s="541"/>
      <c r="U15" s="526"/>
      <c r="V15" s="325">
        <f>B5*E5*H12*P15*Q15*T12*U12</f>
        <v>0</v>
      </c>
    </row>
    <row r="16" spans="1:25" ht="74.25" customHeight="1">
      <c r="A16" s="529"/>
      <c r="B16" s="545"/>
      <c r="C16" s="546"/>
      <c r="D16" s="547"/>
      <c r="E16" s="526"/>
      <c r="F16" s="526"/>
      <c r="G16" s="526"/>
      <c r="H16" s="526"/>
      <c r="I16" s="296" t="s">
        <v>887</v>
      </c>
      <c r="J16" s="350" t="s">
        <v>1053</v>
      </c>
      <c r="K16" s="350"/>
      <c r="L16" s="350" t="s">
        <v>1057</v>
      </c>
      <c r="M16" s="350" t="s">
        <v>919</v>
      </c>
      <c r="N16" s="225" t="s">
        <v>808</v>
      </c>
      <c r="O16" s="225" t="s">
        <v>920</v>
      </c>
      <c r="P16" s="225"/>
      <c r="Q16" s="225">
        <v>0.2</v>
      </c>
      <c r="R16" s="538"/>
      <c r="S16" s="541"/>
      <c r="T16" s="541"/>
      <c r="U16" s="526"/>
      <c r="V16" s="325">
        <f>B5*E5*H12*P16*Q16*T12*U12</f>
        <v>0</v>
      </c>
    </row>
    <row r="17" spans="1:24" ht="92.25" customHeight="1">
      <c r="A17" s="529"/>
      <c r="B17" s="545"/>
      <c r="C17" s="546"/>
      <c r="D17" s="547"/>
      <c r="E17" s="526"/>
      <c r="F17" s="526"/>
      <c r="G17" s="526"/>
      <c r="H17" s="526"/>
      <c r="I17" s="296" t="s">
        <v>741</v>
      </c>
      <c r="J17" s="350" t="s">
        <v>1052</v>
      </c>
      <c r="K17" s="350"/>
      <c r="L17" s="350" t="s">
        <v>921</v>
      </c>
      <c r="M17" s="350" t="s">
        <v>980</v>
      </c>
      <c r="N17" s="225" t="s">
        <v>808</v>
      </c>
      <c r="O17" s="225" t="s">
        <v>922</v>
      </c>
      <c r="P17" s="225"/>
      <c r="Q17" s="225">
        <v>0.2</v>
      </c>
      <c r="R17" s="538"/>
      <c r="S17" s="541"/>
      <c r="T17" s="541"/>
      <c r="U17" s="526"/>
      <c r="V17" s="325">
        <f>B5*E5*H12*P17*Q17*T12*U12</f>
        <v>0</v>
      </c>
    </row>
    <row r="18" spans="1:24" ht="74.25" customHeight="1">
      <c r="A18" s="529"/>
      <c r="B18" s="545"/>
      <c r="C18" s="546"/>
      <c r="D18" s="547"/>
      <c r="E18" s="526"/>
      <c r="F18" s="526" t="s">
        <v>652</v>
      </c>
      <c r="G18" s="526" t="s">
        <v>683</v>
      </c>
      <c r="H18" s="526">
        <v>0.1</v>
      </c>
      <c r="I18" s="296" t="s">
        <v>659</v>
      </c>
      <c r="J18" s="350" t="s">
        <v>1056</v>
      </c>
      <c r="K18" s="350"/>
      <c r="L18" s="350" t="s">
        <v>1058</v>
      </c>
      <c r="M18" s="350" t="s">
        <v>1059</v>
      </c>
      <c r="N18" s="225" t="s">
        <v>808</v>
      </c>
      <c r="O18" s="225" t="s">
        <v>923</v>
      </c>
      <c r="P18" s="225"/>
      <c r="Q18" s="315">
        <v>0.1</v>
      </c>
      <c r="R18" s="538" t="s">
        <v>876</v>
      </c>
      <c r="S18" s="541" t="s">
        <v>878</v>
      </c>
      <c r="T18" s="541"/>
      <c r="U18" s="526">
        <v>0.2</v>
      </c>
      <c r="V18" s="325">
        <f>B5*E5*H18*P18*Q18*T18*U18</f>
        <v>0</v>
      </c>
    </row>
    <row r="19" spans="1:24" ht="74.25" customHeight="1">
      <c r="A19" s="529"/>
      <c r="B19" s="545"/>
      <c r="C19" s="546"/>
      <c r="D19" s="547"/>
      <c r="E19" s="526"/>
      <c r="F19" s="526"/>
      <c r="G19" s="526"/>
      <c r="H19" s="526"/>
      <c r="I19" s="296" t="s">
        <v>660</v>
      </c>
      <c r="J19" s="350" t="s">
        <v>1061</v>
      </c>
      <c r="K19" s="350"/>
      <c r="L19" s="350" t="s">
        <v>1062</v>
      </c>
      <c r="M19" s="350" t="s">
        <v>1060</v>
      </c>
      <c r="N19" s="225" t="s">
        <v>808</v>
      </c>
      <c r="O19" s="225" t="s">
        <v>904</v>
      </c>
      <c r="P19" s="225"/>
      <c r="Q19" s="225">
        <v>0.05</v>
      </c>
      <c r="R19" s="538"/>
      <c r="S19" s="541"/>
      <c r="T19" s="541"/>
      <c r="U19" s="526"/>
      <c r="V19" s="326">
        <f>B5*E5*H18*P19*Q19*T18*U18</f>
        <v>0</v>
      </c>
    </row>
    <row r="20" spans="1:24" ht="100.5" customHeight="1">
      <c r="A20" s="529"/>
      <c r="B20" s="545"/>
      <c r="C20" s="546"/>
      <c r="D20" s="547"/>
      <c r="E20" s="526"/>
      <c r="F20" s="526"/>
      <c r="G20" s="526"/>
      <c r="H20" s="526"/>
      <c r="I20" s="296" t="s">
        <v>662</v>
      </c>
      <c r="J20" s="350" t="s">
        <v>1011</v>
      </c>
      <c r="K20" s="350"/>
      <c r="L20" s="350" t="s">
        <v>1018</v>
      </c>
      <c r="M20" s="350" t="s">
        <v>924</v>
      </c>
      <c r="N20" s="225" t="s">
        <v>806</v>
      </c>
      <c r="O20" s="225" t="s">
        <v>1029</v>
      </c>
      <c r="P20" s="225"/>
      <c r="Q20" s="225">
        <v>0.2</v>
      </c>
      <c r="R20" s="538"/>
      <c r="S20" s="541"/>
      <c r="T20" s="541"/>
      <c r="U20" s="526"/>
      <c r="V20" s="325">
        <f>B5*E5*H18*P20*Q20*T18*U18</f>
        <v>0</v>
      </c>
    </row>
    <row r="21" spans="1:24" ht="90.75" customHeight="1">
      <c r="A21" s="529"/>
      <c r="B21" s="545"/>
      <c r="C21" s="546"/>
      <c r="D21" s="547"/>
      <c r="E21" s="526"/>
      <c r="F21" s="526"/>
      <c r="G21" s="526"/>
      <c r="H21" s="526"/>
      <c r="I21" s="296" t="s">
        <v>665</v>
      </c>
      <c r="J21" s="225" t="s">
        <v>684</v>
      </c>
      <c r="K21" s="225"/>
      <c r="L21" s="225" t="s">
        <v>926</v>
      </c>
      <c r="M21" s="225" t="s">
        <v>925</v>
      </c>
      <c r="N21" s="225" t="s">
        <v>806</v>
      </c>
      <c r="O21" s="225" t="s">
        <v>927</v>
      </c>
      <c r="P21" s="225"/>
      <c r="Q21" s="225">
        <v>0.2</v>
      </c>
      <c r="R21" s="538" t="s">
        <v>877</v>
      </c>
      <c r="S21" s="538" t="s">
        <v>882</v>
      </c>
      <c r="T21" s="541"/>
      <c r="U21" s="526">
        <v>0.2</v>
      </c>
      <c r="V21" s="325">
        <f>B5*E5*H18*P21*Q21*T21*U18</f>
        <v>0</v>
      </c>
    </row>
    <row r="22" spans="1:24" ht="74.25" customHeight="1">
      <c r="A22" s="529"/>
      <c r="B22" s="545"/>
      <c r="C22" s="546"/>
      <c r="D22" s="547"/>
      <c r="E22" s="526"/>
      <c r="F22" s="526"/>
      <c r="G22" s="526"/>
      <c r="H22" s="526"/>
      <c r="I22" s="296" t="s">
        <v>666</v>
      </c>
      <c r="J22" s="225" t="s">
        <v>1012</v>
      </c>
      <c r="K22" s="225"/>
      <c r="L22" s="227" t="s">
        <v>999</v>
      </c>
      <c r="M22" s="225" t="s">
        <v>999</v>
      </c>
      <c r="N22" s="225" t="s">
        <v>808</v>
      </c>
      <c r="O22" s="225" t="s">
        <v>928</v>
      </c>
      <c r="P22" s="225"/>
      <c r="Q22" s="225">
        <v>0.1</v>
      </c>
      <c r="R22" s="538"/>
      <c r="S22" s="538"/>
      <c r="T22" s="541"/>
      <c r="U22" s="526"/>
      <c r="V22" s="325">
        <f>B5*H18*P22*Q22*T21*U18</f>
        <v>0</v>
      </c>
    </row>
    <row r="23" spans="1:24" ht="96" customHeight="1">
      <c r="A23" s="529"/>
      <c r="B23" s="545"/>
      <c r="C23" s="546"/>
      <c r="D23" s="547"/>
      <c r="E23" s="526"/>
      <c r="F23" s="526"/>
      <c r="G23" s="526"/>
      <c r="H23" s="526"/>
      <c r="I23" s="296" t="s">
        <v>888</v>
      </c>
      <c r="J23" s="227" t="s">
        <v>676</v>
      </c>
      <c r="K23" s="227"/>
      <c r="L23" s="227" t="s">
        <v>935</v>
      </c>
      <c r="M23" s="350" t="s">
        <v>934</v>
      </c>
      <c r="N23" s="350" t="s">
        <v>816</v>
      </c>
      <c r="O23" s="350" t="s">
        <v>1040</v>
      </c>
      <c r="P23" s="350"/>
      <c r="Q23" s="366">
        <v>0.05</v>
      </c>
      <c r="R23" s="351"/>
      <c r="S23" s="367" t="s">
        <v>879</v>
      </c>
      <c r="T23" s="368"/>
      <c r="U23" s="366">
        <v>0.1</v>
      </c>
      <c r="V23" s="369">
        <f>B5*E5*H18*P23*Q23*T23*U23</f>
        <v>0</v>
      </c>
    </row>
    <row r="24" spans="1:24" ht="92.25" customHeight="1">
      <c r="A24" s="543" t="s">
        <v>985</v>
      </c>
      <c r="B24" s="544">
        <v>0.4</v>
      </c>
      <c r="C24" s="548" t="s">
        <v>991</v>
      </c>
      <c r="D24" s="549" t="s">
        <v>990</v>
      </c>
      <c r="E24" s="548">
        <v>0.2</v>
      </c>
      <c r="F24" s="561" t="s">
        <v>329</v>
      </c>
      <c r="G24" s="562" t="s">
        <v>667</v>
      </c>
      <c r="H24" s="562">
        <v>0.6</v>
      </c>
      <c r="I24" s="297" t="s">
        <v>328</v>
      </c>
      <c r="J24" s="294" t="s">
        <v>1013</v>
      </c>
      <c r="K24" s="294"/>
      <c r="L24" s="294" t="s">
        <v>1020</v>
      </c>
      <c r="M24" s="313" t="s">
        <v>1019</v>
      </c>
      <c r="N24" s="313" t="s">
        <v>807</v>
      </c>
      <c r="O24" s="313" t="s">
        <v>1027</v>
      </c>
      <c r="P24" s="313"/>
      <c r="Q24" s="294">
        <v>0.2</v>
      </c>
      <c r="R24" s="539" t="s">
        <v>1045</v>
      </c>
      <c r="S24" s="540" t="s">
        <v>1046</v>
      </c>
      <c r="T24" s="540"/>
      <c r="U24" s="553">
        <v>1</v>
      </c>
      <c r="V24" s="327">
        <f>B24*E24*H24*P24*Q24*T24*U24</f>
        <v>0</v>
      </c>
      <c r="X24" s="360"/>
    </row>
    <row r="25" spans="1:24" ht="99" customHeight="1">
      <c r="A25" s="543"/>
      <c r="B25" s="544"/>
      <c r="C25" s="548"/>
      <c r="D25" s="549"/>
      <c r="E25" s="548"/>
      <c r="F25" s="561"/>
      <c r="G25" s="562"/>
      <c r="H25" s="562"/>
      <c r="I25" s="297" t="s">
        <v>331</v>
      </c>
      <c r="J25" s="294" t="s">
        <v>1063</v>
      </c>
      <c r="K25" s="294"/>
      <c r="L25" s="294" t="s">
        <v>1021</v>
      </c>
      <c r="M25" s="313" t="s">
        <v>1022</v>
      </c>
      <c r="N25" s="294" t="s">
        <v>806</v>
      </c>
      <c r="O25" s="294" t="s">
        <v>940</v>
      </c>
      <c r="P25" s="313"/>
      <c r="Q25" s="294">
        <v>0.25</v>
      </c>
      <c r="R25" s="539"/>
      <c r="S25" s="540"/>
      <c r="T25" s="540"/>
      <c r="U25" s="553"/>
      <c r="V25" s="327">
        <f>B24*E24*H24*P25*Q25*T24*U24</f>
        <v>0</v>
      </c>
    </row>
    <row r="26" spans="1:24" ht="85.5" customHeight="1">
      <c r="A26" s="543"/>
      <c r="B26" s="544"/>
      <c r="C26" s="550" t="s">
        <v>992</v>
      </c>
      <c r="D26" s="551" t="s">
        <v>993</v>
      </c>
      <c r="E26" s="550">
        <v>0.3</v>
      </c>
      <c r="F26" s="550" t="s">
        <v>335</v>
      </c>
      <c r="G26" s="563" t="s">
        <v>679</v>
      </c>
      <c r="H26" s="563">
        <v>1</v>
      </c>
      <c r="I26" s="298" t="s">
        <v>334</v>
      </c>
      <c r="J26" s="307" t="s">
        <v>677</v>
      </c>
      <c r="K26" s="307"/>
      <c r="L26" s="353" t="s">
        <v>1067</v>
      </c>
      <c r="M26" s="293" t="s">
        <v>981</v>
      </c>
      <c r="N26" s="307" t="s">
        <v>809</v>
      </c>
      <c r="O26" s="307" t="s">
        <v>939</v>
      </c>
      <c r="P26" s="293"/>
      <c r="Q26" s="307">
        <v>0.25</v>
      </c>
      <c r="R26" s="560" t="s">
        <v>1030</v>
      </c>
      <c r="S26" s="559" t="s">
        <v>1047</v>
      </c>
      <c r="T26" s="559"/>
      <c r="U26" s="560">
        <v>0.8</v>
      </c>
      <c r="V26" s="328">
        <f>B24*E26*H26*P26*Q26*T26*U26</f>
        <v>0</v>
      </c>
    </row>
    <row r="27" spans="1:24" ht="81.75" customHeight="1">
      <c r="A27" s="543"/>
      <c r="B27" s="544"/>
      <c r="C27" s="550"/>
      <c r="D27" s="551"/>
      <c r="E27" s="550"/>
      <c r="F27" s="550"/>
      <c r="G27" s="563"/>
      <c r="H27" s="563"/>
      <c r="I27" s="298" t="s">
        <v>337</v>
      </c>
      <c r="J27" s="293" t="s">
        <v>1014</v>
      </c>
      <c r="K27" s="307"/>
      <c r="L27" s="307" t="s">
        <v>937</v>
      </c>
      <c r="M27" s="352" t="s">
        <v>1064</v>
      </c>
      <c r="N27" s="293" t="s">
        <v>806</v>
      </c>
      <c r="O27" s="307" t="s">
        <v>938</v>
      </c>
      <c r="P27" s="293"/>
      <c r="Q27" s="307">
        <v>0.15</v>
      </c>
      <c r="R27" s="560"/>
      <c r="S27" s="559"/>
      <c r="T27" s="559"/>
      <c r="U27" s="560"/>
      <c r="V27" s="328">
        <f>B24*E26*H26*P27*Q27*T26*U26</f>
        <v>0</v>
      </c>
    </row>
    <row r="28" spans="1:24" ht="93.75" customHeight="1">
      <c r="A28" s="543"/>
      <c r="B28" s="544"/>
      <c r="C28" s="550"/>
      <c r="D28" s="551"/>
      <c r="E28" s="550"/>
      <c r="F28" s="550"/>
      <c r="G28" s="563"/>
      <c r="H28" s="563"/>
      <c r="I28" s="298" t="s">
        <v>338</v>
      </c>
      <c r="J28" s="307" t="s">
        <v>491</v>
      </c>
      <c r="K28" s="307"/>
      <c r="L28" s="353" t="s">
        <v>1036</v>
      </c>
      <c r="M28" s="293" t="s">
        <v>1023</v>
      </c>
      <c r="N28" s="307" t="s">
        <v>807</v>
      </c>
      <c r="O28" s="307" t="s">
        <v>940</v>
      </c>
      <c r="P28" s="293"/>
      <c r="Q28" s="307">
        <v>0.25</v>
      </c>
      <c r="R28" s="560"/>
      <c r="S28" s="559"/>
      <c r="T28" s="559"/>
      <c r="U28" s="560"/>
      <c r="V28" s="328">
        <f>B24*E26*H26*P28*Q28*T26*U26</f>
        <v>0</v>
      </c>
    </row>
    <row r="29" spans="1:24" ht="127.5" customHeight="1">
      <c r="A29" s="543"/>
      <c r="B29" s="544"/>
      <c r="C29" s="550"/>
      <c r="D29" s="551"/>
      <c r="E29" s="550"/>
      <c r="F29" s="550"/>
      <c r="G29" s="563"/>
      <c r="H29" s="563"/>
      <c r="I29" s="298" t="s">
        <v>340</v>
      </c>
      <c r="J29" s="307" t="s">
        <v>942</v>
      </c>
      <c r="K29" s="307"/>
      <c r="L29" s="293" t="s">
        <v>941</v>
      </c>
      <c r="M29" s="293" t="s">
        <v>1024</v>
      </c>
      <c r="N29" s="307" t="s">
        <v>807</v>
      </c>
      <c r="O29" s="307" t="s">
        <v>940</v>
      </c>
      <c r="P29" s="293"/>
      <c r="Q29" s="307">
        <v>0.05</v>
      </c>
      <c r="R29" s="307" t="s">
        <v>751</v>
      </c>
      <c r="S29" s="354" t="s">
        <v>1048</v>
      </c>
      <c r="T29" s="308"/>
      <c r="U29" s="307">
        <v>0.1</v>
      </c>
      <c r="V29" s="328">
        <f>B24*E26*H26*P29*Q29*T26*U26</f>
        <v>0</v>
      </c>
    </row>
    <row r="30" spans="1:24" ht="89.25" customHeight="1">
      <c r="A30" s="543"/>
      <c r="B30" s="544"/>
      <c r="C30" s="550"/>
      <c r="D30" s="551"/>
      <c r="E30" s="550"/>
      <c r="F30" s="550"/>
      <c r="G30" s="563"/>
      <c r="H30" s="563"/>
      <c r="I30" s="298" t="s">
        <v>409</v>
      </c>
      <c r="J30" s="353" t="s">
        <v>500</v>
      </c>
      <c r="K30" s="353"/>
      <c r="L30" s="353" t="s">
        <v>935</v>
      </c>
      <c r="M30" s="352" t="s">
        <v>934</v>
      </c>
      <c r="N30" s="352" t="s">
        <v>816</v>
      </c>
      <c r="O30" s="352" t="s">
        <v>936</v>
      </c>
      <c r="P30" s="352"/>
      <c r="Q30" s="370">
        <v>0.1</v>
      </c>
      <c r="R30" s="353"/>
      <c r="S30" s="371" t="s">
        <v>879</v>
      </c>
      <c r="T30" s="372"/>
      <c r="U30" s="370">
        <v>0.1</v>
      </c>
      <c r="V30" s="328">
        <f>B24*E26*H26*P30*Q30*T30*U30</f>
        <v>0</v>
      </c>
    </row>
    <row r="31" spans="1:24" ht="145.5" customHeight="1">
      <c r="A31" s="543"/>
      <c r="B31" s="544"/>
      <c r="C31" s="542" t="s">
        <v>994</v>
      </c>
      <c r="D31" s="556" t="s">
        <v>995</v>
      </c>
      <c r="E31" s="542">
        <v>0.2</v>
      </c>
      <c r="F31" s="542" t="s">
        <v>422</v>
      </c>
      <c r="G31" s="557" t="s">
        <v>687</v>
      </c>
      <c r="H31" s="557">
        <v>1</v>
      </c>
      <c r="I31" s="299" t="s">
        <v>433</v>
      </c>
      <c r="J31" s="311" t="s">
        <v>1015</v>
      </c>
      <c r="K31" s="311"/>
      <c r="L31" s="311" t="s">
        <v>943</v>
      </c>
      <c r="M31" s="312" t="s">
        <v>929</v>
      </c>
      <c r="N31" s="311" t="s">
        <v>807</v>
      </c>
      <c r="O31" s="311" t="s">
        <v>944</v>
      </c>
      <c r="P31" s="312"/>
      <c r="Q31" s="311">
        <v>0.15</v>
      </c>
      <c r="R31" s="557" t="s">
        <v>1049</v>
      </c>
      <c r="S31" s="558" t="s">
        <v>1050</v>
      </c>
      <c r="T31" s="558"/>
      <c r="U31" s="557">
        <v>0.9</v>
      </c>
      <c r="V31" s="329">
        <f>B24*E31*H31*P31*Q31*T31*U31</f>
        <v>0</v>
      </c>
    </row>
    <row r="32" spans="1:24" ht="90" customHeight="1">
      <c r="A32" s="543"/>
      <c r="B32" s="544"/>
      <c r="C32" s="542"/>
      <c r="D32" s="556"/>
      <c r="E32" s="542"/>
      <c r="F32" s="542"/>
      <c r="G32" s="557"/>
      <c r="H32" s="557"/>
      <c r="I32" s="299" t="s">
        <v>341</v>
      </c>
      <c r="J32" s="311" t="s">
        <v>504</v>
      </c>
      <c r="K32" s="311"/>
      <c r="L32" s="311" t="s">
        <v>949</v>
      </c>
      <c r="M32" s="312" t="s">
        <v>950</v>
      </c>
      <c r="N32" s="311" t="s">
        <v>806</v>
      </c>
      <c r="O32" s="311" t="s">
        <v>951</v>
      </c>
      <c r="P32" s="312"/>
      <c r="Q32" s="311">
        <v>0.25</v>
      </c>
      <c r="R32" s="557"/>
      <c r="S32" s="558"/>
      <c r="T32" s="558"/>
      <c r="U32" s="557"/>
      <c r="V32" s="329">
        <f>B24*E31*H31*P32*Q32*T31*U31</f>
        <v>0</v>
      </c>
    </row>
    <row r="33" spans="1:24" ht="84">
      <c r="A33" s="543"/>
      <c r="B33" s="544"/>
      <c r="C33" s="542"/>
      <c r="D33" s="556"/>
      <c r="E33" s="542"/>
      <c r="F33" s="542"/>
      <c r="G33" s="557"/>
      <c r="H33" s="557"/>
      <c r="I33" s="299" t="s">
        <v>342</v>
      </c>
      <c r="J33" s="355" t="s">
        <v>1065</v>
      </c>
      <c r="K33" s="311"/>
      <c r="L33" s="311" t="s">
        <v>946</v>
      </c>
      <c r="M33" s="312" t="s">
        <v>947</v>
      </c>
      <c r="N33" s="311" t="s">
        <v>806</v>
      </c>
      <c r="O33" s="311" t="s">
        <v>948</v>
      </c>
      <c r="P33" s="312"/>
      <c r="Q33" s="311">
        <v>0.25</v>
      </c>
      <c r="R33" s="557"/>
      <c r="S33" s="558"/>
      <c r="T33" s="558"/>
      <c r="U33" s="557"/>
      <c r="V33" s="329">
        <f>B24*E31*H31*P33*Q33*T31*U31</f>
        <v>0</v>
      </c>
    </row>
    <row r="34" spans="1:24" ht="84" customHeight="1">
      <c r="A34" s="543"/>
      <c r="B34" s="544"/>
      <c r="C34" s="542"/>
      <c r="D34" s="556"/>
      <c r="E34" s="542"/>
      <c r="F34" s="542"/>
      <c r="G34" s="557"/>
      <c r="H34" s="557"/>
      <c r="I34" s="299" t="s">
        <v>343</v>
      </c>
      <c r="J34" s="311" t="s">
        <v>416</v>
      </c>
      <c r="K34" s="311"/>
      <c r="L34" s="311" t="s">
        <v>952</v>
      </c>
      <c r="M34" s="312" t="s">
        <v>982</v>
      </c>
      <c r="N34" s="311" t="s">
        <v>808</v>
      </c>
      <c r="O34" s="311" t="s">
        <v>953</v>
      </c>
      <c r="P34" s="312"/>
      <c r="Q34" s="311">
        <v>0.25</v>
      </c>
      <c r="R34" s="557"/>
      <c r="S34" s="558"/>
      <c r="T34" s="558"/>
      <c r="U34" s="557"/>
      <c r="V34" s="329">
        <f>B24*E31*H31*P34*Q34*T31*U31</f>
        <v>0</v>
      </c>
    </row>
    <row r="35" spans="1:24" ht="84">
      <c r="A35" s="543"/>
      <c r="B35" s="544"/>
      <c r="C35" s="542"/>
      <c r="D35" s="556"/>
      <c r="E35" s="542"/>
      <c r="F35" s="542"/>
      <c r="G35" s="557"/>
      <c r="H35" s="557"/>
      <c r="I35" s="299" t="s">
        <v>501</v>
      </c>
      <c r="J35" s="355" t="s">
        <v>500</v>
      </c>
      <c r="K35" s="355"/>
      <c r="L35" s="355" t="s">
        <v>935</v>
      </c>
      <c r="M35" s="356" t="s">
        <v>934</v>
      </c>
      <c r="N35" s="356" t="s">
        <v>816</v>
      </c>
      <c r="O35" s="356" t="s">
        <v>945</v>
      </c>
      <c r="P35" s="356"/>
      <c r="Q35" s="373">
        <v>0.1</v>
      </c>
      <c r="R35" s="356"/>
      <c r="S35" s="374" t="s">
        <v>883</v>
      </c>
      <c r="T35" s="375"/>
      <c r="U35" s="373">
        <v>0.1</v>
      </c>
      <c r="V35" s="329">
        <f>B24*E31*H31*P35*Q35*T35*U35</f>
        <v>0</v>
      </c>
    </row>
    <row r="36" spans="1:24" ht="84.75" customHeight="1">
      <c r="A36" s="543"/>
      <c r="B36" s="544"/>
      <c r="C36" s="291" t="s">
        <v>688</v>
      </c>
      <c r="D36" s="330" t="s">
        <v>996</v>
      </c>
      <c r="E36" s="291"/>
      <c r="F36" s="291"/>
      <c r="G36" s="292"/>
      <c r="H36" s="292"/>
      <c r="I36" s="300"/>
      <c r="J36" s="291"/>
      <c r="K36" s="291"/>
      <c r="L36" s="291"/>
      <c r="M36" s="292"/>
      <c r="N36" s="291"/>
      <c r="O36" s="292"/>
      <c r="P36" s="292"/>
      <c r="Q36" s="316"/>
      <c r="R36" s="291"/>
      <c r="S36" s="309"/>
      <c r="T36" s="309"/>
      <c r="U36" s="291"/>
      <c r="V36" s="319"/>
    </row>
    <row r="37" spans="1:24" ht="118.5" customHeight="1">
      <c r="A37" s="543"/>
      <c r="B37" s="544"/>
      <c r="C37" s="552" t="s">
        <v>885</v>
      </c>
      <c r="D37" s="564" t="s">
        <v>997</v>
      </c>
      <c r="E37" s="552">
        <v>0.2</v>
      </c>
      <c r="F37" s="552" t="s">
        <v>423</v>
      </c>
      <c r="G37" s="394" t="s">
        <v>461</v>
      </c>
      <c r="H37" s="555">
        <v>0.6</v>
      </c>
      <c r="I37" s="320" t="s">
        <v>439</v>
      </c>
      <c r="J37" s="243" t="s">
        <v>1066</v>
      </c>
      <c r="K37" s="243"/>
      <c r="L37" s="243" t="s">
        <v>954</v>
      </c>
      <c r="M37" s="321" t="s">
        <v>931</v>
      </c>
      <c r="N37" s="243" t="s">
        <v>814</v>
      </c>
      <c r="O37" s="243" t="s">
        <v>957</v>
      </c>
      <c r="P37" s="321"/>
      <c r="Q37" s="322">
        <v>0.05</v>
      </c>
      <c r="R37" s="552" t="s">
        <v>873</v>
      </c>
      <c r="S37" s="554" t="s">
        <v>1051</v>
      </c>
      <c r="T37" s="554"/>
      <c r="U37" s="555">
        <v>0.9</v>
      </c>
      <c r="V37" s="331">
        <f>B24*E37*H37*P37*Q37*T37*U37</f>
        <v>0</v>
      </c>
    </row>
    <row r="38" spans="1:24" ht="108" customHeight="1">
      <c r="A38" s="543"/>
      <c r="B38" s="544"/>
      <c r="C38" s="552"/>
      <c r="D38" s="564"/>
      <c r="E38" s="552"/>
      <c r="F38" s="552"/>
      <c r="G38" s="565"/>
      <c r="H38" s="555"/>
      <c r="I38" s="320" t="s">
        <v>441</v>
      </c>
      <c r="J38" s="321" t="s">
        <v>955</v>
      </c>
      <c r="K38" s="321"/>
      <c r="L38" s="323" t="s">
        <v>960</v>
      </c>
      <c r="M38" s="323" t="s">
        <v>956</v>
      </c>
      <c r="N38" s="243" t="s">
        <v>871</v>
      </c>
      <c r="O38" s="243" t="s">
        <v>958</v>
      </c>
      <c r="P38" s="321"/>
      <c r="Q38" s="322">
        <v>0.05</v>
      </c>
      <c r="R38" s="552"/>
      <c r="S38" s="554"/>
      <c r="T38" s="554"/>
      <c r="U38" s="555"/>
      <c r="V38" s="331">
        <f>B24*E37*H37*P38*Q38*T37*U37</f>
        <v>0</v>
      </c>
    </row>
    <row r="39" spans="1:24" ht="110.25" customHeight="1">
      <c r="A39" s="543"/>
      <c r="B39" s="544"/>
      <c r="C39" s="552"/>
      <c r="D39" s="564"/>
      <c r="E39" s="552"/>
      <c r="F39" s="552"/>
      <c r="G39" s="565"/>
      <c r="H39" s="555"/>
      <c r="I39" s="320" t="s">
        <v>442</v>
      </c>
      <c r="J39" s="321" t="s">
        <v>959</v>
      </c>
      <c r="K39" s="321"/>
      <c r="L39" s="321" t="s">
        <v>961</v>
      </c>
      <c r="M39" s="321" t="s">
        <v>968</v>
      </c>
      <c r="N39" s="243" t="s">
        <v>811</v>
      </c>
      <c r="O39" s="243" t="s">
        <v>962</v>
      </c>
      <c r="P39" s="321"/>
      <c r="Q39" s="322">
        <v>0.1</v>
      </c>
      <c r="R39" s="552"/>
      <c r="S39" s="554"/>
      <c r="T39" s="554"/>
      <c r="U39" s="555"/>
      <c r="V39" s="331">
        <f>B24*E37*H37*P39*Q39*T37*U37</f>
        <v>0</v>
      </c>
    </row>
    <row r="40" spans="1:24" ht="119.25" customHeight="1">
      <c r="A40" s="543"/>
      <c r="B40" s="544"/>
      <c r="C40" s="552"/>
      <c r="D40" s="564"/>
      <c r="E40" s="552"/>
      <c r="F40" s="552"/>
      <c r="G40" s="565"/>
      <c r="H40" s="555"/>
      <c r="I40" s="320" t="s">
        <v>447</v>
      </c>
      <c r="J40" s="243" t="s">
        <v>510</v>
      </c>
      <c r="K40" s="243"/>
      <c r="L40" s="357" t="s">
        <v>1037</v>
      </c>
      <c r="M40" s="321" t="s">
        <v>932</v>
      </c>
      <c r="N40" s="243" t="s">
        <v>807</v>
      </c>
      <c r="O40" s="243" t="s">
        <v>974</v>
      </c>
      <c r="P40" s="321"/>
      <c r="Q40" s="322">
        <v>0.15</v>
      </c>
      <c r="R40" s="552"/>
      <c r="S40" s="554"/>
      <c r="T40" s="554"/>
      <c r="U40" s="555"/>
      <c r="V40" s="331">
        <f>B24*E37*H37*P40*Q40*T37*U37</f>
        <v>0</v>
      </c>
    </row>
    <row r="41" spans="1:24" ht="98.25" customHeight="1">
      <c r="A41" s="543"/>
      <c r="B41" s="544"/>
      <c r="C41" s="552"/>
      <c r="D41" s="564"/>
      <c r="E41" s="552"/>
      <c r="F41" s="552"/>
      <c r="G41" s="565"/>
      <c r="H41" s="555"/>
      <c r="I41" s="320" t="s">
        <v>528</v>
      </c>
      <c r="J41" s="243" t="s">
        <v>511</v>
      </c>
      <c r="K41" s="243"/>
      <c r="L41" s="357" t="s">
        <v>1038</v>
      </c>
      <c r="M41" s="321" t="s">
        <v>933</v>
      </c>
      <c r="N41" s="243" t="s">
        <v>872</v>
      </c>
      <c r="O41" s="243" t="s">
        <v>975</v>
      </c>
      <c r="P41" s="321"/>
      <c r="Q41" s="322">
        <v>0.15</v>
      </c>
      <c r="R41" s="552"/>
      <c r="S41" s="554"/>
      <c r="T41" s="554"/>
      <c r="U41" s="555"/>
      <c r="V41" s="331">
        <f>B24*E37*H37*P41*Q41*T37*U37</f>
        <v>0</v>
      </c>
    </row>
    <row r="42" spans="1:24" ht="89.25" customHeight="1">
      <c r="A42" s="543"/>
      <c r="B42" s="544"/>
      <c r="C42" s="552"/>
      <c r="D42" s="564"/>
      <c r="E42" s="552"/>
      <c r="F42" s="552"/>
      <c r="G42" s="565"/>
      <c r="H42" s="555"/>
      <c r="I42" s="320" t="s">
        <v>529</v>
      </c>
      <c r="J42" s="243" t="s">
        <v>512</v>
      </c>
      <c r="K42" s="243"/>
      <c r="L42" s="243" t="s">
        <v>930</v>
      </c>
      <c r="M42" s="321" t="s">
        <v>965</v>
      </c>
      <c r="N42" s="243" t="s">
        <v>813</v>
      </c>
      <c r="O42" s="243" t="s">
        <v>976</v>
      </c>
      <c r="P42" s="321"/>
      <c r="Q42" s="322">
        <v>0.1</v>
      </c>
      <c r="R42" s="552"/>
      <c r="S42" s="554"/>
      <c r="T42" s="554"/>
      <c r="U42" s="555"/>
      <c r="V42" s="331">
        <f>B24*E37*H37*P42*Q42*T37*U37</f>
        <v>0</v>
      </c>
    </row>
    <row r="43" spans="1:24" ht="129.75" customHeight="1">
      <c r="A43" s="543"/>
      <c r="B43" s="544"/>
      <c r="C43" s="552"/>
      <c r="D43" s="564"/>
      <c r="E43" s="552"/>
      <c r="F43" s="552"/>
      <c r="G43" s="565"/>
      <c r="H43" s="555"/>
      <c r="I43" s="320" t="s">
        <v>530</v>
      </c>
      <c r="J43" s="243" t="s">
        <v>513</v>
      </c>
      <c r="K43" s="243"/>
      <c r="L43" s="321" t="s">
        <v>963</v>
      </c>
      <c r="M43" s="321" t="s">
        <v>964</v>
      </c>
      <c r="N43" s="243" t="s">
        <v>812</v>
      </c>
      <c r="O43" s="243" t="s">
        <v>977</v>
      </c>
      <c r="P43" s="321"/>
      <c r="Q43" s="322">
        <v>0.2</v>
      </c>
      <c r="R43" s="552"/>
      <c r="S43" s="554"/>
      <c r="T43" s="554"/>
      <c r="U43" s="555"/>
      <c r="V43" s="331">
        <f>B24*E37*H37*P44*Q44*T37*U37</f>
        <v>0</v>
      </c>
    </row>
    <row r="44" spans="1:24" ht="91.5" customHeight="1">
      <c r="A44" s="543"/>
      <c r="B44" s="544"/>
      <c r="C44" s="552"/>
      <c r="D44" s="564"/>
      <c r="E44" s="552"/>
      <c r="F44" s="552"/>
      <c r="G44" s="395"/>
      <c r="H44" s="555"/>
      <c r="I44" s="320" t="s">
        <v>531</v>
      </c>
      <c r="J44" s="243" t="s">
        <v>516</v>
      </c>
      <c r="K44" s="243"/>
      <c r="L44" s="243" t="s">
        <v>966</v>
      </c>
      <c r="M44" s="321" t="s">
        <v>967</v>
      </c>
      <c r="N44" s="243" t="s">
        <v>806</v>
      </c>
      <c r="O44" s="243" t="s">
        <v>978</v>
      </c>
      <c r="P44" s="321"/>
      <c r="Q44" s="322">
        <v>0.2</v>
      </c>
      <c r="R44" s="552"/>
      <c r="S44" s="554"/>
      <c r="T44" s="554"/>
      <c r="U44" s="555"/>
      <c r="V44" s="331">
        <f>B24*E37*H37*P44*Q44*T37*U37</f>
        <v>0</v>
      </c>
    </row>
    <row r="45" spans="1:24" ht="84" customHeight="1">
      <c r="A45" s="543"/>
      <c r="B45" s="544"/>
      <c r="C45" s="552"/>
      <c r="D45" s="564"/>
      <c r="E45" s="552"/>
      <c r="F45" s="552" t="s">
        <v>689</v>
      </c>
      <c r="G45" s="555" t="s">
        <v>738</v>
      </c>
      <c r="H45" s="555">
        <v>0.4</v>
      </c>
      <c r="I45" s="320" t="s">
        <v>691</v>
      </c>
      <c r="J45" s="243" t="s">
        <v>690</v>
      </c>
      <c r="K45" s="243"/>
      <c r="L45" s="243" t="s">
        <v>969</v>
      </c>
      <c r="M45" s="321" t="s">
        <v>970</v>
      </c>
      <c r="N45" s="243" t="s">
        <v>806</v>
      </c>
      <c r="O45" s="357" t="s">
        <v>1041</v>
      </c>
      <c r="P45" s="321"/>
      <c r="Q45" s="322">
        <v>0.45</v>
      </c>
      <c r="R45" s="552"/>
      <c r="S45" s="554"/>
      <c r="T45" s="554"/>
      <c r="U45" s="555"/>
      <c r="V45" s="331">
        <f>B24*E37*H45*P45*Q45*T37*U37</f>
        <v>0</v>
      </c>
    </row>
    <row r="46" spans="1:24" ht="103.5" customHeight="1">
      <c r="A46" s="543"/>
      <c r="B46" s="544"/>
      <c r="C46" s="552"/>
      <c r="D46" s="564"/>
      <c r="E46" s="552"/>
      <c r="F46" s="552"/>
      <c r="G46" s="555"/>
      <c r="H46" s="555"/>
      <c r="I46" s="321" t="s">
        <v>692</v>
      </c>
      <c r="J46" s="243" t="s">
        <v>971</v>
      </c>
      <c r="K46" s="243"/>
      <c r="L46" s="243" t="s">
        <v>972</v>
      </c>
      <c r="M46" s="321" t="s">
        <v>973</v>
      </c>
      <c r="N46" s="243" t="s">
        <v>808</v>
      </c>
      <c r="O46" s="243" t="s">
        <v>979</v>
      </c>
      <c r="P46" s="321"/>
      <c r="Q46" s="322">
        <v>0.45</v>
      </c>
      <c r="R46" s="552"/>
      <c r="S46" s="554"/>
      <c r="T46" s="554"/>
      <c r="U46" s="555"/>
      <c r="V46" s="332">
        <f>B24*E37*H45*P46*Q46*T37*U37</f>
        <v>0</v>
      </c>
    </row>
    <row r="47" spans="1:24" ht="84">
      <c r="A47" s="543"/>
      <c r="B47" s="544"/>
      <c r="C47" s="552"/>
      <c r="D47" s="564"/>
      <c r="E47" s="552"/>
      <c r="F47" s="552"/>
      <c r="G47" s="555"/>
      <c r="H47" s="555"/>
      <c r="I47" s="358" t="s">
        <v>693</v>
      </c>
      <c r="J47" s="358" t="s">
        <v>500</v>
      </c>
      <c r="K47" s="358"/>
      <c r="L47" s="358" t="s">
        <v>935</v>
      </c>
      <c r="M47" s="358" t="s">
        <v>934</v>
      </c>
      <c r="N47" s="358" t="s">
        <v>816</v>
      </c>
      <c r="O47" s="358" t="s">
        <v>936</v>
      </c>
      <c r="P47" s="358"/>
      <c r="Q47" s="358">
        <v>0.1</v>
      </c>
      <c r="R47" s="358"/>
      <c r="S47" s="358" t="s">
        <v>879</v>
      </c>
      <c r="T47" s="358"/>
      <c r="U47" s="358">
        <v>0.1</v>
      </c>
      <c r="V47" s="376">
        <f>B24*E37*H45*P47*Q47*T47*U47</f>
        <v>0</v>
      </c>
    </row>
    <row r="48" spans="1:24">
      <c r="A48" s="295"/>
      <c r="B48" s="295"/>
      <c r="C48" s="236"/>
      <c r="D48" s="248"/>
      <c r="E48" s="236"/>
      <c r="F48" s="236"/>
      <c r="G48" s="241"/>
      <c r="H48" s="241"/>
      <c r="I48" s="317"/>
      <c r="J48" s="236"/>
      <c r="K48" s="236"/>
      <c r="L48" s="236"/>
      <c r="M48" s="318"/>
      <c r="N48" s="236"/>
      <c r="O48" s="236"/>
      <c r="P48" s="241"/>
      <c r="Q48" s="236"/>
      <c r="R48" s="236"/>
      <c r="S48" s="310"/>
      <c r="T48" s="310"/>
      <c r="U48" s="236"/>
      <c r="V48" s="333">
        <f>SUM(V2:V47)</f>
        <v>0</v>
      </c>
      <c r="W48" s="361"/>
      <c r="X48" s="361"/>
    </row>
    <row r="49" spans="1:22">
      <c r="A49" s="295"/>
      <c r="B49" s="295"/>
      <c r="C49" s="236"/>
      <c r="D49" s="248"/>
      <c r="E49" s="236"/>
      <c r="F49" s="236">
        <f t="shared" ref="F49:I49" si="0">SUM(F2:F48)</f>
        <v>0</v>
      </c>
      <c r="G49" s="236">
        <f t="shared" si="0"/>
        <v>0</v>
      </c>
      <c r="H49" s="236"/>
      <c r="I49" s="318">
        <f t="shared" si="0"/>
        <v>0</v>
      </c>
      <c r="J49" s="236"/>
      <c r="K49" s="236"/>
      <c r="L49" s="236"/>
      <c r="M49" s="318"/>
      <c r="N49" s="236"/>
      <c r="O49" s="236"/>
      <c r="P49" s="236"/>
      <c r="Q49" s="236"/>
      <c r="R49" s="236"/>
      <c r="S49" s="310"/>
      <c r="T49" s="310"/>
      <c r="U49" s="236"/>
      <c r="V49" s="334"/>
    </row>
    <row r="50" spans="1:22">
      <c r="J50" s="346"/>
    </row>
  </sheetData>
  <mergeCells count="104">
    <mergeCell ref="G37:G44"/>
    <mergeCell ref="H37:H44"/>
    <mergeCell ref="F45:F47"/>
    <mergeCell ref="G45:G47"/>
    <mergeCell ref="H45:H47"/>
    <mergeCell ref="U26:U28"/>
    <mergeCell ref="T31:T34"/>
    <mergeCell ref="U31:U34"/>
    <mergeCell ref="U24:U25"/>
    <mergeCell ref="R37:R46"/>
    <mergeCell ref="S37:S46"/>
    <mergeCell ref="T37:T46"/>
    <mergeCell ref="U37:U46"/>
    <mergeCell ref="D31:D35"/>
    <mergeCell ref="E31:E35"/>
    <mergeCell ref="F31:F35"/>
    <mergeCell ref="G31:G35"/>
    <mergeCell ref="H31:H35"/>
    <mergeCell ref="R31:R34"/>
    <mergeCell ref="S31:S34"/>
    <mergeCell ref="T24:T25"/>
    <mergeCell ref="T26:T28"/>
    <mergeCell ref="R26:R28"/>
    <mergeCell ref="S26:S28"/>
    <mergeCell ref="F24:F25"/>
    <mergeCell ref="G24:G25"/>
    <mergeCell ref="H24:H25"/>
    <mergeCell ref="F26:F30"/>
    <mergeCell ref="G26:G30"/>
    <mergeCell ref="H26:H30"/>
    <mergeCell ref="D37:D47"/>
    <mergeCell ref="E37:E47"/>
    <mergeCell ref="F9:F11"/>
    <mergeCell ref="G9:G11"/>
    <mergeCell ref="H9:H11"/>
    <mergeCell ref="C31:C35"/>
    <mergeCell ref="A2:A23"/>
    <mergeCell ref="F18:F23"/>
    <mergeCell ref="G18:G23"/>
    <mergeCell ref="H18:H23"/>
    <mergeCell ref="C2:C4"/>
    <mergeCell ref="E2:E4"/>
    <mergeCell ref="A24:A47"/>
    <mergeCell ref="B24:B47"/>
    <mergeCell ref="B5:B23"/>
    <mergeCell ref="C5:C23"/>
    <mergeCell ref="D5:D23"/>
    <mergeCell ref="E5:E23"/>
    <mergeCell ref="C24:C25"/>
    <mergeCell ref="D24:D25"/>
    <mergeCell ref="E24:E25"/>
    <mergeCell ref="C26:C30"/>
    <mergeCell ref="D26:D30"/>
    <mergeCell ref="E26:E30"/>
    <mergeCell ref="C37:C47"/>
    <mergeCell ref="F37:F44"/>
    <mergeCell ref="S21:S22"/>
    <mergeCell ref="R24:R25"/>
    <mergeCell ref="S24:S25"/>
    <mergeCell ref="R21:R22"/>
    <mergeCell ref="U9:U11"/>
    <mergeCell ref="H2:H4"/>
    <mergeCell ref="H5:H8"/>
    <mergeCell ref="H12:H17"/>
    <mergeCell ref="F5:F8"/>
    <mergeCell ref="G12:G17"/>
    <mergeCell ref="F2:F4"/>
    <mergeCell ref="F12:F17"/>
    <mergeCell ref="S9:S11"/>
    <mergeCell ref="R9:R11"/>
    <mergeCell ref="T12:T17"/>
    <mergeCell ref="U12:U17"/>
    <mergeCell ref="T9:T11"/>
    <mergeCell ref="R12:R17"/>
    <mergeCell ref="S12:S17"/>
    <mergeCell ref="S18:S20"/>
    <mergeCell ref="R18:R20"/>
    <mergeCell ref="T18:T20"/>
    <mergeCell ref="U18:U20"/>
    <mergeCell ref="T21:T22"/>
    <mergeCell ref="U21:U22"/>
    <mergeCell ref="K2:K3"/>
    <mergeCell ref="D2:D4"/>
    <mergeCell ref="B2:B4"/>
    <mergeCell ref="U2:U3"/>
    <mergeCell ref="R5:R8"/>
    <mergeCell ref="W2:W3"/>
    <mergeCell ref="S5:S8"/>
    <mergeCell ref="R2:R3"/>
    <mergeCell ref="J2:J3"/>
    <mergeCell ref="P2:P3"/>
    <mergeCell ref="V2:V3"/>
    <mergeCell ref="G2:G4"/>
    <mergeCell ref="I2:I3"/>
    <mergeCell ref="G5:G8"/>
    <mergeCell ref="M2:M3"/>
    <mergeCell ref="T2:T3"/>
    <mergeCell ref="L2:L3"/>
    <mergeCell ref="U5:U8"/>
    <mergeCell ref="N2:N3"/>
    <mergeCell ref="S2:S3"/>
    <mergeCell ref="Q2:Q3"/>
    <mergeCell ref="O2:O3"/>
    <mergeCell ref="T5:T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نتایج (برای قم)</vt:lpstr>
      <vt:lpstr>نتایج (برای سایر شهرها)</vt:lpstr>
      <vt:lpstr>برنامه عملیاتی</vt:lpstr>
      <vt:lpstr>Sheet3</vt:lpstr>
      <vt:lpstr>Sheet2</vt:lpstr>
      <vt:lpstr>Sheet1</vt:lpstr>
      <vt:lpstr>Sheet4</vt:lpstr>
      <vt:lpstr>Sheet5</vt:lpstr>
      <vt:lpstr>برنامۀ عملیاتی، پایش و ارزشیابی</vt:lpstr>
      <vt:lpstr>Sheet6</vt:lpstr>
      <vt:lpstr>'نتایج (برای سایر شهرها)'!_Hlk25149585</vt:lpstr>
      <vt:lpstr>'نتایج (برای قم)'!_Hlk25149585</vt:lpstr>
      <vt:lpstr>Sheet2!OLE_LINK1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2020-08-23T08:48:03Z</dcterms:modified>
</cp:coreProperties>
</file>